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BD4B918E-DF69-408D-93D6-945519AE05FC}" xr6:coauthVersionLast="45" xr6:coauthVersionMax="45" xr10:uidLastSave="{00000000-0000-0000-0000-000000000000}"/>
  <bookViews>
    <workbookView xWindow="-120" yWindow="-120" windowWidth="38640" windowHeight="21120" activeTab="3" xr2:uid="{00000000-000D-0000-FFFF-FFFF00000000}"/>
  </bookViews>
  <sheets>
    <sheet name="คำแนะนำ" sheetId="1" r:id="rId1"/>
    <sheet name="Logic Model(1)" sheetId="2" state="hidden" r:id="rId2"/>
    <sheet name="inputData(1)" sheetId="3" state="hidden" r:id="rId3"/>
    <sheet name="1.Input" sheetId="4" r:id="rId4"/>
    <sheet name="inputData(2)" sheetId="5" state="hidden" r:id="rId5"/>
    <sheet name="2.Radar Diagram" sheetId="6" r:id="rId6"/>
    <sheet name="3.Radar Analysis" sheetId="7" r:id="rId7"/>
    <sheet name="4.Comparative" sheetId="8" r:id="rId8"/>
    <sheet name="5. Logic Model" sheetId="9" state="hidden" r:id="rId9"/>
    <sheet name="ติดต่อ" sheetId="10" r:id="rId10"/>
  </sheets>
  <definedNames>
    <definedName name="_xlnm._FilterDatabase" localSheetId="1" hidden="1">'Logic Model(1)'!$A$1:$D$1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2" i="9" l="1"/>
  <c r="P40" i="8"/>
  <c r="O40" i="8"/>
  <c r="N40" i="8"/>
  <c r="M40" i="8"/>
  <c r="L40" i="8"/>
  <c r="K40" i="8"/>
  <c r="J40" i="8"/>
  <c r="I40" i="8"/>
  <c r="H40" i="8"/>
  <c r="B36" i="3" s="1"/>
  <c r="G40" i="8"/>
  <c r="C36" i="3" s="1"/>
  <c r="P39" i="8"/>
  <c r="O39" i="8"/>
  <c r="N39" i="8"/>
  <c r="M39" i="8"/>
  <c r="L39" i="8"/>
  <c r="K39" i="8"/>
  <c r="J39" i="8"/>
  <c r="I39" i="8"/>
  <c r="H39" i="8"/>
  <c r="G39" i="8"/>
  <c r="P38" i="8"/>
  <c r="O38" i="8"/>
  <c r="N38" i="8"/>
  <c r="M38" i="8"/>
  <c r="L38" i="8"/>
  <c r="K38" i="8"/>
  <c r="J38" i="8"/>
  <c r="I38" i="8"/>
  <c r="H38" i="8"/>
  <c r="G38" i="8"/>
  <c r="P37" i="8"/>
  <c r="O37" i="8"/>
  <c r="N37" i="8"/>
  <c r="M37" i="8"/>
  <c r="L37" i="8"/>
  <c r="K37" i="8"/>
  <c r="J37" i="8"/>
  <c r="I37" i="8"/>
  <c r="H37" i="8"/>
  <c r="G37" i="8"/>
  <c r="C33" i="3" s="1"/>
  <c r="P36" i="8"/>
  <c r="O36" i="8"/>
  <c r="N36" i="8"/>
  <c r="M36" i="8"/>
  <c r="L36" i="8"/>
  <c r="L41" i="8" s="1"/>
  <c r="K36" i="8"/>
  <c r="K41" i="8" s="1"/>
  <c r="J36" i="8"/>
  <c r="I36" i="8"/>
  <c r="H36" i="8"/>
  <c r="H41" i="8" s="1"/>
  <c r="G36" i="8"/>
  <c r="Q2" i="7"/>
  <c r="M2" i="7"/>
  <c r="I2" i="7"/>
  <c r="G2" i="7"/>
  <c r="C2" i="7"/>
  <c r="Q2" i="6"/>
  <c r="M2" i="6"/>
  <c r="I2" i="6"/>
  <c r="G2" i="6"/>
  <c r="C2" i="6"/>
  <c r="G157" i="5"/>
  <c r="G156" i="5"/>
  <c r="G155" i="5"/>
  <c r="G154" i="5"/>
  <c r="G153" i="5"/>
  <c r="G152" i="5"/>
  <c r="G151" i="5"/>
  <c r="G150" i="5"/>
  <c r="G149" i="5"/>
  <c r="G148" i="5"/>
  <c r="G147" i="5"/>
  <c r="I146" i="5"/>
  <c r="G146" i="5"/>
  <c r="I145" i="5"/>
  <c r="G145" i="5"/>
  <c r="I144" i="5"/>
  <c r="G144" i="5"/>
  <c r="I143" i="5"/>
  <c r="G143" i="5"/>
  <c r="I142" i="5"/>
  <c r="G142" i="5"/>
  <c r="I141" i="5"/>
  <c r="G141" i="5"/>
  <c r="I140" i="5"/>
  <c r="G140" i="5"/>
  <c r="G10" i="5" s="1"/>
  <c r="G24" i="5" s="1"/>
  <c r="E138" i="5"/>
  <c r="C138" i="5"/>
  <c r="B138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H9" i="5" s="1"/>
  <c r="G123" i="5"/>
  <c r="G122" i="5"/>
  <c r="H16" i="5" s="1"/>
  <c r="I121" i="5"/>
  <c r="G121" i="5"/>
  <c r="I120" i="5"/>
  <c r="G120" i="5"/>
  <c r="I119" i="5"/>
  <c r="G119" i="5"/>
  <c r="I118" i="5"/>
  <c r="G118" i="5"/>
  <c r="I117" i="5"/>
  <c r="G117" i="5"/>
  <c r="E115" i="5"/>
  <c r="C115" i="5"/>
  <c r="B115" i="5"/>
  <c r="G112" i="5"/>
  <c r="G111" i="5"/>
  <c r="G110" i="5"/>
  <c r="G109" i="5"/>
  <c r="G108" i="5"/>
  <c r="I8" i="5" s="1"/>
  <c r="G107" i="5"/>
  <c r="G106" i="5"/>
  <c r="G105" i="5"/>
  <c r="G104" i="5"/>
  <c r="G103" i="5"/>
  <c r="G102" i="5"/>
  <c r="G101" i="5"/>
  <c r="H15" i="5" s="1"/>
  <c r="I100" i="5"/>
  <c r="G100" i="5"/>
  <c r="I99" i="5"/>
  <c r="G99" i="5"/>
  <c r="I98" i="5"/>
  <c r="G98" i="5"/>
  <c r="I97" i="5"/>
  <c r="G97" i="5"/>
  <c r="I96" i="5"/>
  <c r="G96" i="5"/>
  <c r="I95" i="5"/>
  <c r="G95" i="5"/>
  <c r="I94" i="5"/>
  <c r="G94" i="5"/>
  <c r="I93" i="5"/>
  <c r="G93" i="5"/>
  <c r="I92" i="5"/>
  <c r="G92" i="5"/>
  <c r="I91" i="5"/>
  <c r="G91" i="5"/>
  <c r="I90" i="5"/>
  <c r="G90" i="5"/>
  <c r="I89" i="5"/>
  <c r="G89" i="5"/>
  <c r="I88" i="5"/>
  <c r="G88" i="5"/>
  <c r="I87" i="5"/>
  <c r="G87" i="5"/>
  <c r="I86" i="5"/>
  <c r="G86" i="5"/>
  <c r="I85" i="5"/>
  <c r="G85" i="5"/>
  <c r="I84" i="5"/>
  <c r="G84" i="5"/>
  <c r="G8" i="5" s="1"/>
  <c r="G22" i="5" s="1"/>
  <c r="E82" i="5"/>
  <c r="C82" i="5"/>
  <c r="B82" i="5"/>
  <c r="G79" i="5"/>
  <c r="G78" i="5"/>
  <c r="G77" i="5"/>
  <c r="G76" i="5"/>
  <c r="G75" i="5"/>
  <c r="G74" i="5"/>
  <c r="G73" i="5"/>
  <c r="G72" i="5"/>
  <c r="G71" i="5"/>
  <c r="G70" i="5"/>
  <c r="G69" i="5"/>
  <c r="G68" i="5"/>
  <c r="I67" i="5"/>
  <c r="G67" i="5"/>
  <c r="E65" i="5"/>
  <c r="C65" i="5"/>
  <c r="B65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I46" i="5"/>
  <c r="G46" i="5"/>
  <c r="I45" i="5"/>
  <c r="G45" i="5"/>
  <c r="I44" i="5"/>
  <c r="G44" i="5"/>
  <c r="G6" i="5" s="1"/>
  <c r="G20" i="5" s="1"/>
  <c r="B43" i="5"/>
  <c r="E42" i="5"/>
  <c r="C42" i="5"/>
  <c r="B42" i="5"/>
  <c r="I17" i="5"/>
  <c r="J17" i="5" s="1"/>
  <c r="H17" i="5"/>
  <c r="H24" i="5" s="1"/>
  <c r="G17" i="5"/>
  <c r="I16" i="5"/>
  <c r="I23" i="5" s="1"/>
  <c r="G16" i="5"/>
  <c r="J15" i="5"/>
  <c r="I15" i="5"/>
  <c r="I22" i="5" s="1"/>
  <c r="G15" i="5"/>
  <c r="J14" i="5"/>
  <c r="I14" i="5"/>
  <c r="I21" i="5" s="1"/>
  <c r="H14" i="5"/>
  <c r="K14" i="5" s="1"/>
  <c r="G14" i="5"/>
  <c r="I13" i="5"/>
  <c r="I20" i="5" s="1"/>
  <c r="H13" i="5"/>
  <c r="H20" i="5" s="1"/>
  <c r="G13" i="5"/>
  <c r="G18" i="5" s="1"/>
  <c r="I10" i="5"/>
  <c r="H10" i="5"/>
  <c r="I9" i="5"/>
  <c r="G9" i="5"/>
  <c r="G23" i="5" s="1"/>
  <c r="H8" i="5"/>
  <c r="I7" i="5"/>
  <c r="H7" i="5"/>
  <c r="G7" i="5"/>
  <c r="G21" i="5" s="1"/>
  <c r="I6" i="5"/>
  <c r="H6" i="5"/>
  <c r="F39" i="3"/>
  <c r="E36" i="3"/>
  <c r="D36" i="3"/>
  <c r="E35" i="3"/>
  <c r="D35" i="3"/>
  <c r="C35" i="3"/>
  <c r="B35" i="3"/>
  <c r="E34" i="3"/>
  <c r="D34" i="3"/>
  <c r="C34" i="3"/>
  <c r="B34" i="3"/>
  <c r="E33" i="3"/>
  <c r="D33" i="3"/>
  <c r="B33" i="3"/>
  <c r="E32" i="3"/>
  <c r="D32" i="3"/>
  <c r="D29" i="3"/>
  <c r="C29" i="3"/>
  <c r="D28" i="3"/>
  <c r="C28" i="3"/>
  <c r="D27" i="3"/>
  <c r="C27" i="3"/>
  <c r="D26" i="3"/>
  <c r="C26" i="3"/>
  <c r="D25" i="3"/>
  <c r="C25" i="3"/>
  <c r="A15" i="3"/>
  <c r="K13" i="3"/>
  <c r="D13" i="3"/>
  <c r="B20" i="3" s="1"/>
  <c r="A13" i="3"/>
  <c r="F10" i="3"/>
  <c r="F15" i="3" s="1"/>
  <c r="E10" i="3"/>
  <c r="E15" i="3" s="1"/>
  <c r="D10" i="3"/>
  <c r="D15" i="3" s="1"/>
  <c r="C10" i="3"/>
  <c r="C15" i="3" s="1"/>
  <c r="B10" i="3"/>
  <c r="B15" i="3" s="1"/>
  <c r="A10" i="3"/>
  <c r="F9" i="3"/>
  <c r="F14" i="3" s="1"/>
  <c r="C22" i="3" s="1"/>
  <c r="E9" i="3"/>
  <c r="E14" i="3" s="1"/>
  <c r="C21" i="3" s="1"/>
  <c r="D9" i="3"/>
  <c r="D14" i="3" s="1"/>
  <c r="C20" i="3" s="1"/>
  <c r="C9" i="3"/>
  <c r="C14" i="3" s="1"/>
  <c r="C19" i="3" s="1"/>
  <c r="B9" i="3"/>
  <c r="B14" i="3" s="1"/>
  <c r="C18" i="3" s="1"/>
  <c r="A9" i="3"/>
  <c r="A14" i="3" s="1"/>
  <c r="M8" i="3"/>
  <c r="L8" i="3"/>
  <c r="K8" i="3"/>
  <c r="F8" i="3"/>
  <c r="F13" i="3" s="1"/>
  <c r="B22" i="3" s="1"/>
  <c r="E8" i="3"/>
  <c r="E13" i="3" s="1"/>
  <c r="B21" i="3" s="1"/>
  <c r="D8" i="3"/>
  <c r="C8" i="3"/>
  <c r="C13" i="3" s="1"/>
  <c r="B19" i="3" s="1"/>
  <c r="B8" i="3"/>
  <c r="B13" i="3" s="1"/>
  <c r="B18" i="3" s="1"/>
  <c r="A8" i="3"/>
  <c r="B4" i="3"/>
  <c r="D3" i="3"/>
  <c r="B3" i="3"/>
  <c r="D2" i="3"/>
  <c r="B2" i="3"/>
  <c r="B32" i="3" l="1"/>
  <c r="J41" i="8"/>
  <c r="M41" i="8"/>
  <c r="N41" i="8"/>
  <c r="O41" i="8"/>
  <c r="P41" i="8"/>
  <c r="G41" i="8"/>
  <c r="C32" i="3"/>
  <c r="I41" i="8"/>
  <c r="D28" i="5"/>
  <c r="N13" i="5"/>
  <c r="J20" i="5"/>
  <c r="J23" i="5"/>
  <c r="Q13" i="5"/>
  <c r="D31" i="5"/>
  <c r="D37" i="5"/>
  <c r="P15" i="5"/>
  <c r="D18" i="3"/>
  <c r="B40" i="3"/>
  <c r="E18" i="3" s="1"/>
  <c r="H22" i="5"/>
  <c r="K15" i="5"/>
  <c r="K16" i="5"/>
  <c r="H23" i="5"/>
  <c r="E37" i="6"/>
  <c r="F37" i="6" s="1"/>
  <c r="E35" i="6"/>
  <c r="F35" i="6" s="1"/>
  <c r="E38" i="6"/>
  <c r="F38" i="6" s="1"/>
  <c r="E36" i="6"/>
  <c r="F36" i="6" s="1"/>
  <c r="E34" i="6"/>
  <c r="F34" i="6" s="1"/>
  <c r="P13" i="5"/>
  <c r="K22" i="5"/>
  <c r="D30" i="5"/>
  <c r="J22" i="5"/>
  <c r="D40" i="3"/>
  <c r="E20" i="3" s="1"/>
  <c r="B27" i="3" s="1"/>
  <c r="D20" i="3"/>
  <c r="J32" i="5"/>
  <c r="R14" i="5"/>
  <c r="D22" i="3"/>
  <c r="F40" i="3"/>
  <c r="E22" i="3" s="1"/>
  <c r="B29" i="3" s="1"/>
  <c r="N15" i="5"/>
  <c r="D35" i="5"/>
  <c r="D19" i="3"/>
  <c r="C40" i="3"/>
  <c r="E19" i="3" s="1"/>
  <c r="B26" i="3" s="1"/>
  <c r="J28" i="5"/>
  <c r="N14" i="5"/>
  <c r="K38" i="6"/>
  <c r="L38" i="6" s="1"/>
  <c r="K36" i="6"/>
  <c r="L36" i="6" s="1"/>
  <c r="K34" i="6"/>
  <c r="L34" i="6" s="1"/>
  <c r="K37" i="6"/>
  <c r="L37" i="6" s="1"/>
  <c r="K35" i="6"/>
  <c r="L35" i="6" s="1"/>
  <c r="D29" i="5"/>
  <c r="K21" i="5"/>
  <c r="J21" i="5"/>
  <c r="O13" i="5"/>
  <c r="R13" i="5"/>
  <c r="D32" i="5"/>
  <c r="Q15" i="5"/>
  <c r="D38" i="5"/>
  <c r="D21" i="3"/>
  <c r="E40" i="3"/>
  <c r="E21" i="3" s="1"/>
  <c r="B28" i="3" s="1"/>
  <c r="O15" i="5"/>
  <c r="D36" i="5"/>
  <c r="J13" i="5"/>
  <c r="K17" i="5"/>
  <c r="K24" i="5" s="1"/>
  <c r="K13" i="5"/>
  <c r="K20" i="5" s="1"/>
  <c r="I24" i="5"/>
  <c r="H18" i="5"/>
  <c r="I18" i="5"/>
  <c r="H21" i="5"/>
  <c r="J16" i="5"/>
  <c r="K23" i="5" s="1"/>
  <c r="AF2" i="9"/>
  <c r="AF3" i="9"/>
  <c r="Q18" i="5" l="1"/>
  <c r="J38" i="5"/>
  <c r="D115" i="5" s="1"/>
  <c r="R18" i="5"/>
  <c r="J39" i="5"/>
  <c r="D138" i="5" s="1"/>
  <c r="J35" i="5"/>
  <c r="D42" i="5" s="1"/>
  <c r="N18" i="5"/>
  <c r="D39" i="5"/>
  <c r="R15" i="5"/>
  <c r="B40" i="7"/>
  <c r="B38" i="7"/>
  <c r="B44" i="7"/>
  <c r="B36" i="7"/>
  <c r="B42" i="7"/>
  <c r="B25" i="3"/>
  <c r="J37" i="5"/>
  <c r="D82" i="5" s="1"/>
  <c r="P18" i="5"/>
  <c r="Q38" i="6"/>
  <c r="R38" i="6" s="1"/>
  <c r="Q36" i="6"/>
  <c r="R36" i="6" s="1"/>
  <c r="Q34" i="6"/>
  <c r="R34" i="6" s="1"/>
  <c r="Q37" i="6"/>
  <c r="R37" i="6" s="1"/>
  <c r="Q35" i="6"/>
  <c r="R35" i="6" s="1"/>
  <c r="J36" i="5"/>
  <c r="D65" i="5" s="1"/>
  <c r="O18" i="5"/>
  <c r="F4" i="9"/>
  <c r="F3" i="9"/>
  <c r="Q14" i="5"/>
  <c r="J31" i="5"/>
  <c r="J29" i="5"/>
  <c r="O14" i="5"/>
  <c r="J24" i="5"/>
  <c r="P14" i="5"/>
  <c r="J30" i="5"/>
  <c r="L23" i="5"/>
  <c r="M23" i="5" s="1"/>
  <c r="M21" i="5"/>
  <c r="L21" i="5"/>
  <c r="L25" i="5"/>
  <c r="M25" i="5" s="1"/>
  <c r="L24" i="5"/>
  <c r="M24" i="5" s="1"/>
  <c r="L22" i="5"/>
  <c r="M22" i="5" s="1"/>
  <c r="F36" i="7" l="1"/>
  <c r="C36" i="7"/>
  <c r="F44" i="7"/>
  <c r="C44" i="7"/>
  <c r="C40" i="7"/>
  <c r="F40" i="7"/>
  <c r="F38" i="7"/>
  <c r="C38" i="7"/>
  <c r="F42" i="7"/>
  <c r="C42" i="7"/>
</calcChain>
</file>

<file path=xl/sharedStrings.xml><?xml version="1.0" encoding="utf-8"?>
<sst xmlns="http://schemas.openxmlformats.org/spreadsheetml/2006/main" count="1046" uniqueCount="544">
  <si>
    <t>Community Informations Radar Analysis (CIA)</t>
  </si>
  <si>
    <t>ข้อแนะนำ</t>
  </si>
  <si>
    <r>
      <rPr>
        <b/>
        <sz val="20"/>
        <color rgb="FF008000"/>
        <rFont val="IrisUPC"/>
      </rPr>
      <t xml:space="preserve">เกี่ยวกับโปรแกรม </t>
    </r>
    <r>
      <rPr>
        <b/>
        <sz val="20"/>
        <color rgb="FF0000FF"/>
        <rFont val="IrisUPC"/>
      </rPr>
      <t>(แบ่งเป็น 5 ส่วน)</t>
    </r>
  </si>
  <si>
    <r>
      <rPr>
        <b/>
        <sz val="18"/>
        <color rgb="FF0000FF"/>
        <rFont val="IrisUPC"/>
      </rPr>
      <t>1. Input Data:</t>
    </r>
    <r>
      <rPr>
        <sz val="18"/>
        <color rgb="FF0000FF"/>
        <rFont val="IrisUPC"/>
      </rPr>
      <t xml:space="preserve"> ส่วนของการนำเข้าข้อมูล ได้แก่ ข้อมูล จปฐ., ข้อูล กชช.2ค และข้อมูลอื่น ๆ ที่เกี่ยวข้อง
</t>
    </r>
    <r>
      <rPr>
        <b/>
        <sz val="18"/>
        <color rgb="FF0000FF"/>
        <rFont val="IrisUPC"/>
      </rPr>
      <t>2. Radar Diagram:</t>
    </r>
    <r>
      <rPr>
        <sz val="18"/>
        <color rgb="FF0000FF"/>
        <rFont val="IrisUPC"/>
      </rPr>
      <t xml:space="preserve"> ผลการวิเคราะห์สภาพปัญหาของชุมชนตามประเภทของข้อมูล
</t>
    </r>
    <r>
      <rPr>
        <b/>
        <sz val="18"/>
        <color rgb="FF0000FF"/>
        <rFont val="IrisUPC"/>
      </rPr>
      <t>3. Radar Analysis:</t>
    </r>
    <r>
      <rPr>
        <sz val="18"/>
        <color rgb="FF0000FF"/>
        <rFont val="IrisUPC"/>
      </rPr>
      <t xml:space="preserve"> สรุปผลการวิเคราะห์คุณภาพชีวิตของชุมชน 
4</t>
    </r>
    <r>
      <rPr>
        <b/>
        <sz val="18"/>
        <color rgb="FF0000FF"/>
        <rFont val="IrisUPC"/>
      </rPr>
      <t>. Comparative:</t>
    </r>
    <r>
      <rPr>
        <sz val="18"/>
        <color rgb="FF0000FF"/>
        <rFont val="IrisUPC"/>
      </rPr>
      <t xml:space="preserve"> สรุปผลการวิเคราะห์ข้อมูลเปรียบเทียบเชิงพื้นที่ 
</t>
    </r>
    <r>
      <rPr>
        <b/>
        <sz val="18"/>
        <color rgb="FF0000FF"/>
        <rFont val="IrisUPC"/>
      </rPr>
      <t>5. Logic Model:</t>
    </r>
    <r>
      <rPr>
        <sz val="18"/>
        <color rgb="FF0000FF"/>
        <rFont val="IrisUPC"/>
      </rPr>
      <t xml:space="preserve"> แผนการพัฒนาคุณภาพชีวิตแบบบูรณาการ  </t>
    </r>
  </si>
  <si>
    <t>การใช้งานโปรแกรม</t>
  </si>
  <si>
    <r>
      <rPr>
        <sz val="16"/>
        <color rgb="FFFF0000"/>
        <rFont val="IrisUPC"/>
      </rPr>
      <t>1. Input Data:</t>
    </r>
    <r>
      <rPr>
        <sz val="16"/>
        <color theme="1"/>
        <rFont val="IrisUPC"/>
      </rPr>
      <t xml:space="preserve"> การนำเข้าข้อมูล</t>
    </r>
  </si>
  <si>
    <r>
      <rPr>
        <sz val="16"/>
        <color theme="1"/>
        <rFont val="IrisUPC"/>
      </rPr>
      <t xml:space="preserve">1.1 ข้อมูล จปฐ. ป้อนข้อมูล </t>
    </r>
    <r>
      <rPr>
        <u/>
        <sz val="16"/>
        <color rgb="FFFF0000"/>
        <rFont val="IrisUPC"/>
      </rPr>
      <t>ร้อยละที่ไม่ผ่านเกณฑ์</t>
    </r>
    <r>
      <rPr>
        <sz val="16"/>
        <color theme="1"/>
        <rFont val="IrisUPC"/>
      </rPr>
      <t xml:space="preserve"> ตามแบบสรุปคุณภาพชีวิตของครัวเรือน จำนวน 31 ตัวชี้วัด</t>
    </r>
  </si>
  <si>
    <r>
      <rPr>
        <sz val="16"/>
        <color theme="1"/>
        <rFont val="IrisUPC"/>
      </rPr>
      <t>1.2 ข้อมูล กชช.2ค ป้อนข้อมูล</t>
    </r>
    <r>
      <rPr>
        <u/>
        <sz val="16"/>
        <color rgb="FFFF0000"/>
        <rFont val="IrisUPC"/>
      </rPr>
      <t xml:space="preserve"> ระดับการพัฒนา</t>
    </r>
    <r>
      <rPr>
        <sz val="16"/>
        <color theme="1"/>
        <rFont val="IrisUPC"/>
      </rPr>
      <t xml:space="preserve"> ตามสรุปผลสภาพปัญหาของหมู่บ้าน/ชมุชน จำนวน 33 ตั้วชี้วัด</t>
    </r>
  </si>
  <si>
    <r>
      <rPr>
        <sz val="16"/>
        <color theme="1"/>
        <rFont val="IrisUPC"/>
      </rPr>
      <t xml:space="preserve">1.3 ข้อมูลอื่น ๆ ป้อนข้อมูล </t>
    </r>
    <r>
      <rPr>
        <u/>
        <sz val="16"/>
        <color rgb="FFFF0000"/>
        <rFont val="IrisUPC"/>
      </rPr>
      <t>ระดับของปัญหา</t>
    </r>
    <r>
      <rPr>
        <sz val="16"/>
        <color theme="1"/>
        <rFont val="IrisUPC"/>
      </rPr>
      <t xml:space="preserve"> ตามความต้องการการพัฒนาของหมู่บ้าน/ชุมชน หรือข้อมูลที่เกี่ยวข้อง</t>
    </r>
  </si>
  <si>
    <r>
      <rPr>
        <sz val="16"/>
        <color rgb="FFFF0000"/>
        <rFont val="IrisUPC"/>
      </rPr>
      <t>2. Radar Diagram:</t>
    </r>
    <r>
      <rPr>
        <sz val="16"/>
        <color theme="1"/>
        <rFont val="IrisUPC"/>
      </rPr>
      <t xml:space="preserve"> แสดงผลการวิเคราะห์ข้อมูลชุมชนในแต่ละประเภทตามข้อมูลนำเข้า บ่งชี้สภาพปัญหาและประเด็นของการพัฒนา</t>
    </r>
  </si>
  <si>
    <r>
      <rPr>
        <sz val="16"/>
        <color rgb="FFFF0000"/>
        <rFont val="IrisUPC"/>
      </rPr>
      <t xml:space="preserve">3. Radar Analysis: </t>
    </r>
    <r>
      <rPr>
        <sz val="16"/>
        <color theme="1"/>
        <rFont val="IrisUPC"/>
      </rPr>
      <t xml:space="preserve"> แสดงผลการวิเคราะห์ข้อมูลในภาพ</t>
    </r>
    <r>
      <rPr>
        <sz val="16"/>
        <color theme="1"/>
        <rFont val="IrisUPC"/>
      </rPr>
      <t>รวมของชุมชน ที่นำไปสู่การจัดลำดับความสำคัญของปัญหาและพัฒนาต่อไป</t>
    </r>
  </si>
  <si>
    <r>
      <rPr>
        <sz val="16"/>
        <color rgb="FFFF0000"/>
        <rFont val="IrisUPC"/>
      </rPr>
      <t xml:space="preserve">4. Comparative: </t>
    </r>
    <r>
      <rPr>
        <sz val="16"/>
        <color rgb="FF000000"/>
        <rFont val="IrisUPC"/>
      </rPr>
      <t>เปรียบเทียบข้อมูลเชิงพื้นที่ โด</t>
    </r>
    <r>
      <rPr>
        <sz val="16"/>
        <color rgb="FF000000"/>
        <rFont val="IrisUPC"/>
      </rPr>
      <t>ยการนำผลการวิเคราะห์คุณภาพชีวิตของชุมชน (Radar Analysis) มาสรุปในภาพรวมระดับตำบล</t>
    </r>
  </si>
  <si>
    <r>
      <rPr>
        <sz val="16"/>
        <color rgb="FFFF0000"/>
        <rFont val="IrisUPC"/>
      </rPr>
      <t xml:space="preserve">5. Logic Model: </t>
    </r>
    <r>
      <rPr>
        <sz val="16"/>
        <color rgb="FFFF0000"/>
        <rFont val="IrisUPC"/>
      </rPr>
      <t>การจัดทำโมเดลแผนการพัฒนาคุณภาพชีวิตแบบบูรณาการ เป็นแนวทางการออกแบบโครงการและประเมินผลโครงการ</t>
    </r>
  </si>
  <si>
    <t>ชุมชนสามารถใช้ผลจากการวิเคราะห์จากส่วนที่ 2. Radar Diagram หรือส่วนที่ 3.Radar Analysis 
ร่วมกับการจัดเวทีประชาคม การมีส่วนร่วม และความต้องการของชุมชน เพื่อนำไปสู่การจัดแผนบูรณาการโครงการได้</t>
  </si>
  <si>
    <t>FACTOR ANALYSIS 2023</t>
  </si>
  <si>
    <t>no</t>
  </si>
  <si>
    <t>province name</t>
  </si>
  <si>
    <t>project type</t>
  </si>
  <si>
    <t>project name</t>
  </si>
  <si>
    <t>สมุทรปราการ</t>
  </si>
  <si>
    <t>โครงการนวัตกรรม</t>
  </si>
  <si>
    <t>โครงการ​ "บางด้วน​ ของดีบ้านฉัน" นวัตกรรมนำชุมชน</t>
  </si>
  <si>
    <t>นนทบุรี</t>
  </si>
  <si>
    <t>โครงการพัฒนากลุ่มอาชีพ</t>
  </si>
  <si>
    <t xml:space="preserve">โครงการพัฒนากลุ่มอาชีพ </t>
  </si>
  <si>
    <t>ปทุมธานี</t>
  </si>
  <si>
    <t>โครงการจัดการขยะ</t>
  </si>
  <si>
    <t>โครงการการจัดการขยะอินทรีย์และขยะเปียกในครัวเรือน</t>
  </si>
  <si>
    <t>พระนครศรีอยุธยา</t>
  </si>
  <si>
    <t>โครงการปลูกพืชสร้างความมั่นคงทางอาหาร</t>
  </si>
  <si>
    <t>ส่งเสริมการปลูกผักสวนครัว ถังขยะรักษ์โลก</t>
  </si>
  <si>
    <t>อ่างทอง</t>
  </si>
  <si>
    <t>โครงการส่งเสริมอาชีพสตรี</t>
  </si>
  <si>
    <t>ลพบุรี</t>
  </si>
  <si>
    <t>รักษ์โลก ลดการเผา</t>
  </si>
  <si>
    <t>สิงห์บุรี</t>
  </si>
  <si>
    <t>ปลูกผักสวนครัว</t>
  </si>
  <si>
    <t>ชัยนาท</t>
  </si>
  <si>
    <t>สระบุรี</t>
  </si>
  <si>
    <t>โครงการแปรรูปอาหารและผลิตภัณฑ์</t>
  </si>
  <si>
    <t>โครงการกระบวนการแปรรูปและควบคุมคุณภาพการผลิตผลิตภัณฑ์อาหารฯ</t>
  </si>
  <si>
    <t>ชลบุรี</t>
  </si>
  <si>
    <t>ระยอง</t>
  </si>
  <si>
    <t>โครงการอื่น ๆ</t>
  </si>
  <si>
    <t>null</t>
  </si>
  <si>
    <t>จันทบุรี</t>
  </si>
  <si>
    <t xml:space="preserve">โครงการพัฒนาสารสนเทศและบุคลากรฯรู้เท่าทันเทคโนโลยี 4.0 </t>
  </si>
  <si>
    <t>ตราด</t>
  </si>
  <si>
    <t>ส่งเสริมการปลูกผักสวนครัว</t>
  </si>
  <si>
    <t>ฉะเชิงเทรา</t>
  </si>
  <si>
    <t>ปราจีนบุรี</t>
  </si>
  <si>
    <t>นครนายก</t>
  </si>
  <si>
    <t>ส่งเสริมการปลูกมันจาว</t>
  </si>
  <si>
    <t>สระแก้ว</t>
  </si>
  <si>
    <t>แผนตำบล และแผนพัฒนาหมู่บ้าน</t>
  </si>
  <si>
    <t>นครราชสีมา</t>
  </si>
  <si>
    <t>หนึ่งหมู่บ้าน หนึ่งถนนกินได้</t>
  </si>
  <si>
    <t>บุรีรัมย์</t>
  </si>
  <si>
    <t xml:space="preserve">แผนปฏิบัติการ 90 วัน การปลูกผักสวนครัว สร้างความมั่นคงทางอาหาร </t>
  </si>
  <si>
    <t>สุรินทร์</t>
  </si>
  <si>
    <t>ศรีสะเกษ</t>
  </si>
  <si>
    <t>โครงการปลูกผักสร้างความมั่นคงทางอาหาร</t>
  </si>
  <si>
    <t>อุบลราชธานี</t>
  </si>
  <si>
    <t xml:space="preserve">กิจกรรมธนาคารขยะเพื่อสวัสดิการ </t>
  </si>
  <si>
    <t>ยโสธร</t>
  </si>
  <si>
    <t xml:space="preserve">โครงการหนึ่งตำบล หนึ่งถนนกินได้ ปลอดภัยไร้สารพิษ </t>
  </si>
  <si>
    <t>ชัยภูมิ</t>
  </si>
  <si>
    <t>อำนาจเจริญ</t>
  </si>
  <si>
    <t>บึงกาฬ</t>
  </si>
  <si>
    <t>โครงการส่งเสริมการปลูกผักปลอดสารพิษ</t>
  </si>
  <si>
    <t>หนองบัวลำภู</t>
  </si>
  <si>
    <t>ขอนแก่น</t>
  </si>
  <si>
    <t>โครงการส่งเสริมการเลี้ยงจิ้งหรีด</t>
  </si>
  <si>
    <t>อุดรธานี</t>
  </si>
  <si>
    <t>โครงการส่งเสริมอาชีพทำดอกไม้จันทน์</t>
  </si>
  <si>
    <t>เลย</t>
  </si>
  <si>
    <t>หนองคาย</t>
  </si>
  <si>
    <t>โครงการส่งเสริมพัฒนาอาชีพแปรรูปอาหาร</t>
  </si>
  <si>
    <t>มหาสารคาม</t>
  </si>
  <si>
    <t>สารสนเทศตำบลต้นแบบเพื่อสร้างความมั่นคงด้านอาหาร</t>
  </si>
  <si>
    <t>ร้อยเอ็ด</t>
  </si>
  <si>
    <t>โครงการส่งเสริมความมั่นคงทางอาหาร</t>
  </si>
  <si>
    <t>กาฬสินธุ์</t>
  </si>
  <si>
    <t>สกลนคร</t>
  </si>
  <si>
    <t>โครงการส่งเสริมการพัฒนาคุณภาพชีวิตเพื่อสร้างความมั่นคงด้านอาหาร</t>
  </si>
  <si>
    <t>นครพนม</t>
  </si>
  <si>
    <t>โครงการส่งเสริมอาชีพการทำไม้กวาด</t>
  </si>
  <si>
    <t>มุกดาหาร</t>
  </si>
  <si>
    <t>โครงการส่งเสริมการท่องเที่ยว</t>
  </si>
  <si>
    <t>โครงการตลาดปลอดภัย เพิ่มช่องทางการจำหน่ายและส่งเสริมการท่องเที่ยวโดยชุมชน</t>
  </si>
  <si>
    <t>เชียงใหม่</t>
  </si>
  <si>
    <t>ลำพูน</t>
  </si>
  <si>
    <t>อยู่ระหว่างการปรับแผนพัฒนาหมู่บ้าน ปี 2564 โดยได้จัดทำเวทีประชาคม</t>
  </si>
  <si>
    <t>ลำปาง</t>
  </si>
  <si>
    <t>โครงการสร้างความมั่นคงทางอาหาร</t>
  </si>
  <si>
    <t>อุตรดิตถ์</t>
  </si>
  <si>
    <t>โครงการส่งเสริมอาชีพ</t>
  </si>
  <si>
    <t>แพร่</t>
  </si>
  <si>
    <t>โครงการส่งเสริมอาชีพและพัฒนาศักยภาพประชาชน"การเขียนผ้าด้วยเทียน"</t>
  </si>
  <si>
    <t>น่าน</t>
  </si>
  <si>
    <t>พะเยา</t>
  </si>
  <si>
    <t>เชียงราย</t>
  </si>
  <si>
    <t>โครงการสร้างวัฒนธรรมปลูกผัก รักษ์สุขภาพ</t>
  </si>
  <si>
    <t>แม่ฮ่องสอน</t>
  </si>
  <si>
    <t>นครสวรรค์</t>
  </si>
  <si>
    <t>การส่งเสริมอาชีพเพื่อการมีงานทำและรายได้ (การแปรรูปผักกาด)</t>
  </si>
  <si>
    <t>อุทัยธานี</t>
  </si>
  <si>
    <t xml:space="preserve">โครงการตามปรัชญาเศรษฐกิจพอเพียง  </t>
  </si>
  <si>
    <t>ส่งเสริมการดำรงชีวิตตามปรัชญาเศรษฐกิจพอเพียง</t>
  </si>
  <si>
    <t>กำแพงเพชร</t>
  </si>
  <si>
    <t>โครงการส่งเสริมอาชีพผู้สูงอายุ</t>
  </si>
  <si>
    <t>การส่งเสริมอาชีพผู้สูงอายุเพื่อการมีงานทำและรายได้ (การทำดอกไม้จันทน์)</t>
  </si>
  <si>
    <t>ตาก</t>
  </si>
  <si>
    <t>สุโขทัย</t>
  </si>
  <si>
    <t>ธนาคารพอเพียง สร้างความมั่นคงทางอาหาร</t>
  </si>
  <si>
    <t>พิษณุโลก</t>
  </si>
  <si>
    <t>โครงการบ้านยางรวมพลัง สร้างสุขชุมชน</t>
  </si>
  <si>
    <t>พิจิตร</t>
  </si>
  <si>
    <t>เพชรบูรณ์</t>
  </si>
  <si>
    <t>โครงการชุมชนปลอดภัย</t>
  </si>
  <si>
    <t>โครงการชุมชนปลอดภัยจากไข้เลือดออกด้วยสมุนไพรท้องถิ่น</t>
  </si>
  <si>
    <t>ราชบุรี</t>
  </si>
  <si>
    <t>โครงการปลูกพืชใช้น้ำน้อย</t>
  </si>
  <si>
    <t>ปลูกผักสวนครัวในถังประหยัดน้ำ</t>
  </si>
  <si>
    <t>กาญจนบุรี</t>
  </si>
  <si>
    <t>ส่งเสริมอาชีพใช้น้ำน้อยในพื้นที่แล้ง</t>
  </si>
  <si>
    <t>สุพรรณบุรี</t>
  </si>
  <si>
    <t>ป่าสะแกปลูกผักแก้จน</t>
  </si>
  <si>
    <t>นครปฐม</t>
  </si>
  <si>
    <t>โครงการส่งเสริมกลุ่มอาชีพ</t>
  </si>
  <si>
    <t>สาธิตการทำอาชีพหมูฝอย</t>
  </si>
  <si>
    <t>สมุทรสาคร</t>
  </si>
  <si>
    <t>ส่งเสริมด้านการสร้างความมั่นคงทางอาการ การปลูกผัก</t>
  </si>
  <si>
    <t>สมุทรสงคราม</t>
  </si>
  <si>
    <t xml:space="preserve">ปลูกผักในที่สาธารณะ </t>
  </si>
  <si>
    <t>เพชรบุรี</t>
  </si>
  <si>
    <t>ประจวบคีรีขันธ์</t>
  </si>
  <si>
    <t>นครศรีธรรมราช</t>
  </si>
  <si>
    <t>ส่งเสริมการท่องเที่ยวชุมชน และผลิตภัณฑ์ OTOP</t>
  </si>
  <si>
    <t>กระบี่</t>
  </si>
  <si>
    <t>ส่งเสริมความมั่นคงทางอาหาร</t>
  </si>
  <si>
    <t>พังงา</t>
  </si>
  <si>
    <t>ภูเก็ต</t>
  </si>
  <si>
    <t>ส่งเสริมอาชีพร่วมกับสัมมาชีพชุมชน</t>
  </si>
  <si>
    <t>สุราษฎร์ธานี</t>
  </si>
  <si>
    <t>ประชาสัมพันธ์สวนกระท้อนคลองน้อย</t>
  </si>
  <si>
    <t>ระนอง</t>
  </si>
  <si>
    <t>การบริหารจัดการขยะในครัวเรือนให้ครอบคลุมเต็มพื้นที่</t>
  </si>
  <si>
    <t>ชุมพร</t>
  </si>
  <si>
    <t>สงขลา</t>
  </si>
  <si>
    <t>ส่งเสริมการท่องเที่ยวชุมชน</t>
  </si>
  <si>
    <t>สตูล</t>
  </si>
  <si>
    <t>ตรัง</t>
  </si>
  <si>
    <t>สนับสนุนวัสดุแก่ครัวเรือนที่ตกเกณฑ์ จปฐ. ต.หนองบัว</t>
  </si>
  <si>
    <t>พัทลุง</t>
  </si>
  <si>
    <t>ปัตตานี</t>
  </si>
  <si>
    <t>ยะลา</t>
  </si>
  <si>
    <t>สภาเด็กและเยาวชน ร่วมใจพัฒนาท้องถิ่นให้ก้าวไกล เป็นแหล่งเรียนรู้คนหัวใจเดียวกัน</t>
  </si>
  <si>
    <t>นราธิวาส</t>
  </si>
  <si>
    <t>โครงการปลูกผักสวนครัวตามอัตลักษณ์พื้นที่</t>
  </si>
  <si>
    <t>ผลการวิเคราะห์ชุมชน</t>
  </si>
  <si>
    <t>จังหวัด</t>
  </si>
  <si>
    <t>หมู่ที่</t>
  </si>
  <si>
    <t>อำเภอ</t>
  </si>
  <si>
    <t>หมู่บ้าน</t>
  </si>
  <si>
    <t>ตำบล</t>
  </si>
  <si>
    <t>ประเด็นการพัฒนาของหมู่บ้านเพื่อพัฒนาคุณภาพชีวิต</t>
  </si>
  <si>
    <t>ข้อมูล</t>
  </si>
  <si>
    <t>สารสนเทศเพื่อการพัฒนา
ด้านอาชีพ</t>
  </si>
  <si>
    <t>สารสนเทศเพื่อการจัดการ
ทุนชุมชน</t>
  </si>
  <si>
    <t>สารสนเทศเพื่อการจัดการ
ความเสี่ยงชุมชน</t>
  </si>
  <si>
    <t>สารสนเทศเพื่อการแก้ปัญหา
ความยากจน</t>
  </si>
  <si>
    <t>สารสนเทศเพื่อการบริหาร
จัดการชุมชน</t>
  </si>
  <si>
    <t>คะแนน</t>
  </si>
  <si>
    <t>ตัวชี้วัด</t>
  </si>
  <si>
    <t>Radar Diagram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</si>
  <si>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</si>
  <si>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</si>
  <si>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</si>
  <si>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</si>
  <si>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</si>
  <si>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Radar Analysis</t>
  </si>
  <si>
    <t>bmn</t>
  </si>
  <si>
    <t>nrd</t>
  </si>
  <si>
    <t>etc</t>
  </si>
  <si>
    <t>analysis</t>
  </si>
  <si>
    <t>des</t>
  </si>
  <si>
    <t>Logigc-Analysis</t>
  </si>
  <si>
    <t>Analysis</t>
  </si>
  <si>
    <t>CiA</t>
  </si>
  <si>
    <t>Des</t>
  </si>
  <si>
    <t>Logic-Comparative</t>
  </si>
  <si>
    <t>percent</t>
  </si>
  <si>
    <t>sum</t>
  </si>
  <si>
    <t>cia</t>
  </si>
  <si>
    <t>ภาพรวมวิเคราะห์ชุมชน</t>
  </si>
  <si>
    <t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t>
  </si>
  <si>
    <t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t>
  </si>
  <si>
    <t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t>
  </si>
  <si>
    <t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t>
  </si>
  <si>
    <t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t>
  </si>
  <si>
    <t xml:space="preserve">คนในครัวเรือนที่จบการศึกษาภาคบังคับ 9 ปี ที่ไม่ได้เรียนและไม่มีงานทำ </t>
  </si>
  <si>
    <t>ครัวเรือนมีการออมเงิน</t>
  </si>
  <si>
    <t>เด็กแรกเกิดมีน้ำหนัก 2,500 กรัม ขึ้นไป</t>
  </si>
  <si>
    <t>ครัวเรือนมีความมั่นคงในที่อยู่อาศัย และบ้านมีสภาพคงทนถาวร</t>
  </si>
  <si>
    <t>ครัวเรือนมีน้ำสะอาดสำหรับดื่มและบริโภคเพียงพอตลอดปี อย่างน้อยคนละ 5 ลิตรต่อวัน</t>
  </si>
  <si>
    <t>คนอายุ 15-59 ปี มีอาชีพและรายได้</t>
  </si>
  <si>
    <t>ถนน</t>
  </si>
  <si>
    <t>เด็กแรกเกิดได้กินนมแม่อย่างเดียวอย่างน้อย 6 เดือนติดต่อกัน</t>
  </si>
  <si>
    <t>คนอายุ 15 - 59 ปี อ่าน เขียนภาษาไทยและคิดเลขอย่างง่ายได้</t>
  </si>
  <si>
    <t>ครัวเรือนมีน้ำใช้ตลอดปี อย่างน้อยคนละ 45 ลิตรต่อวัน</t>
  </si>
  <si>
    <t>คนอายุ 60 ปีขึ้นไป มีอาชีพและมีรายได้</t>
  </si>
  <si>
    <t>น้ำดื่ม</t>
  </si>
  <si>
    <t>เด็กแรกเกิดถึง 12 ปี ได้รับวัคซีคป้องกันโรคครบตามตารางเสริมภูมิคุ้มกันโรค</t>
  </si>
  <si>
    <t>คนอายุ 15 - 59 ปี มีอาชีพและมีรายได้</t>
  </si>
  <si>
    <t>คนอายุ 6 ปีขึ้นไป ปฏิบัติกิจกรรมทางศาสนาอย่างน้อยสัปดาห์ละ 1 ครั้ง</t>
  </si>
  <si>
    <t>น้ำเพื่อการเกษตร</t>
  </si>
  <si>
    <t>น้ำใช้</t>
  </si>
  <si>
    <t>ครัวเรือนกินอาหารถูกสุขลักษณะ ปลอดภัย และได้มาตรฐาน</t>
  </si>
  <si>
    <t>ผู้สูงอายุ ได้รับการดูและจากครอบครัว ชุมชน ภาครัฐ หรือภาคเอกชน</t>
  </si>
  <si>
    <t>การมีที่ดินทำกิน</t>
  </si>
  <si>
    <t>ไฟฟ้า</t>
  </si>
  <si>
    <t>ครัวเรือนมีการใช้ยาเพื่อบำบัด บรรเทาอาการเจ็บป่วยเบื้องต้นอย่างเหมาะสม</t>
  </si>
  <si>
    <t>รายได้เฉลี่ยของคนในครัวเรือนต่อปี</t>
  </si>
  <si>
    <t>ผู้พิการ ได้รับการดูและจากครอบครัว ชุมชน ภาครัฐ หรือภาคเอกชน</t>
  </si>
  <si>
    <t>การมีงานทำ</t>
  </si>
  <si>
    <t>การติดต่อสื่อสาร</t>
  </si>
  <si>
    <t>คนอายุ 35 ปีขึ้นไป ได้รับการตรวจสุขภาพประจำปี</t>
  </si>
  <si>
    <t>การมีที่ดินทีทำกิน</t>
  </si>
  <si>
    <t>ผู้ป่วยโรคเรื้อรัง ได้รับการดูและจากครอบครัว ชุมชน ภาครัฐ หรือภาคเอกชน</t>
  </si>
  <si>
    <t>การทำงานในสถานประกอบการ</t>
  </si>
  <si>
    <t>การได้รับผลประโยชน์จากการมีสถานที่ท่องเที่ยว</t>
  </si>
  <si>
    <t>คนอายุ 6 ปีขึ้นไป ออกกำลังกายอย่างน้อยสัปดาห์ละ 3 วัน ๆ ละ 30 นาที</t>
  </si>
  <si>
    <t>ผลผลิตจาการทำนา</t>
  </si>
  <si>
    <t>ครัวเรือนมีส่วนร่วมทำกิจกรรมสาธารณะ เพื่อประโยชน์ของชุมชน หรือท้องถิ่น</t>
  </si>
  <si>
    <t>การเข้าถึงแหล่งทุน</t>
  </si>
  <si>
    <t>ครัวเรือนมีการจัดการบ้านเรือนเป็นระบบระเบียบ สะอาด และถูกสุขลัษะ</t>
  </si>
  <si>
    <t>ผลผลิตจาการทำไร่</t>
  </si>
  <si>
    <t>ครัวเรือนไม่ถูกรบกวนจากมลพิษ</t>
  </si>
  <si>
    <t>ผลผลิตจาการทำเกษตรอื่น ๆ</t>
  </si>
  <si>
    <t>การมีส่วนร่วมของชุมชน</t>
  </si>
  <si>
    <t>ครัวเรือนมีกาป้องกันอุบัติภัยและภัยธรรมชาติอย่างถูกวิธี</t>
  </si>
  <si>
    <t>ระกับการศึกษาของประชาชน</t>
  </si>
  <si>
    <t>การรวมกลุ่มของชุมชน</t>
  </si>
  <si>
    <t>การประกอบอุตสาหกรรมในครัวเรือน</t>
  </si>
  <si>
    <t>ครัวเรือนมีความปลอดภัยในชีวิตและทรัพย์สิน</t>
  </si>
  <si>
    <t>อัตราการเรียนต่อของประชาชน</t>
  </si>
  <si>
    <t>การเรียนรู้โดยชุมชน</t>
  </si>
  <si>
    <t>เด็กอายุ 3 - 5 ปี ได้รับบริการเลี้ยงดูเตรียมความพร้อมก่อนวัยเรียน</t>
  </si>
  <si>
    <t xml:space="preserve">การได้รับการศึกษา </t>
  </si>
  <si>
    <t>การได้รับความคุ้มครองทางสังคม</t>
  </si>
  <si>
    <t>คุณภาพดิน</t>
  </si>
  <si>
    <t>เด็กอายุ 6 - 14 ปี ได้รับการศึกษาภาคบังคับ 9 ปี</t>
  </si>
  <si>
    <t>การใช้ประโยชน์จากที่ดิน</t>
  </si>
  <si>
    <t>เด็กจบชั้น ม.3 ได้เรียนต่อชั้น ม.4 หรือเทียบเท่า</t>
  </si>
  <si>
    <t>การปลูกป่าหรือไม้ยืนต้น</t>
  </si>
  <si>
    <t>คุณภาพน้ำ</t>
  </si>
  <si>
    <t>คนในครัวเรือนไม่ดื่มสุรา</t>
  </si>
  <si>
    <t>คนในครัวเรือนไม่สูบบุหรี่</t>
  </si>
  <si>
    <t>ครอบครัวมีความอบอุ่น</t>
  </si>
  <si>
    <t>ความปลอดภัยในการทำงาน</t>
  </si>
  <si>
    <t>การป้องกันโรคติดต่อ</t>
  </si>
  <si>
    <t>การกีฬา</t>
  </si>
  <si>
    <t>การจัดการสภาพสิ่งแวดล้อม</t>
  </si>
  <si>
    <t>ความปลอดภัยจากยาเสพติด</t>
  </si>
  <si>
    <t>ความปลอดภัยจากความเสี่ยงในชุมชน</t>
  </si>
  <si>
    <t>ความปลอดภัยจากภัยพิบัติ</t>
  </si>
  <si>
    <t>การวิเคราะห์ข้อมูลชุมชน</t>
  </si>
  <si>
    <t>ปากคาด</t>
  </si>
  <si>
    <t>09</t>
  </si>
  <si>
    <t>ห้วยไม้ซอด</t>
  </si>
  <si>
    <t>ข้อมูล จปฐ.</t>
  </si>
  <si>
    <t>ตกเกณฑ์ ร้อยละ</t>
  </si>
  <si>
    <t>จำนวน</t>
  </si>
  <si>
    <t xml:space="preserve">ข้อมูล กชช.2ค </t>
  </si>
  <si>
    <t>ระดับพัฒนา</t>
  </si>
  <si>
    <t>ข้อมูลอื่นๆ</t>
  </si>
  <si>
    <t>ระดับปัญหา</t>
  </si>
  <si>
    <t>1. การฝากครรภ์อย่างมีคุณภาพ</t>
  </si>
  <si>
    <t xml:space="preserve">1. ถนน </t>
  </si>
  <si>
    <t>สารสนเทศเพื่อการพัฒนาด้านอาชีพ</t>
  </si>
  <si>
    <t>2.เด็กแรกเกิดมีน้ำหนัก 2,500 กรัม ขึ้นไป</t>
  </si>
  <si>
    <t xml:space="preserve">2. น้ำดื่ม </t>
  </si>
  <si>
    <t>3. เด็กแรกเกิดได้กินนมแม่อย่างเดียวอย่างน้อย 6 เดือนแรกติดต่อกัน</t>
  </si>
  <si>
    <t>3. น้ำใช้</t>
  </si>
  <si>
    <t>4. เด็กแรกเกิดถึง 12 ปี ได้รับวัคซีนป้องกันโรคครบตามตารางสร้างเสริมภูมิคุ้มกันโรค</t>
  </si>
  <si>
    <t>4. น้ำเพื่อการเกษตร</t>
  </si>
  <si>
    <t>5. เด็กได้รับการดูแลและมีพัฒนาการที่เหมาะสม</t>
  </si>
  <si>
    <t>5.ไฟฟ้าและเชื้อเพลิงในการหุงต้ม</t>
  </si>
  <si>
    <t>6. ครัวเรือนกินอาหารถูกสุขลักษณะ ปลอดภัย และได้มาตรฐาน</t>
  </si>
  <si>
    <t>6. การมีที่ดินทำกิน</t>
  </si>
  <si>
    <t>7. ครัวเรือนกินอาหารถูกสุขลักษณะ ปลอดภัย และได้มาตรฐาน</t>
  </si>
  <si>
    <t>7. การติดต่อสื่อสาร</t>
  </si>
  <si>
    <t>8. ครัวเรือนสามารถดูแลตนเอง/สมาชิก เมื่อมีอาการเจ็บป่วยเบื้องต้น</t>
  </si>
  <si>
    <t>8.สถานพัฒนาเด็กปฐมวัย</t>
  </si>
  <si>
    <t>สารสนเทศเพื่อการจัดการทุนของชุมชน</t>
  </si>
  <si>
    <t>9. คนอายุ 6 ปีขึ้นไป ออกกำลังกายอย่างน้อยสัปดาห์ละ 3 วัน ๆ ละ 30 นาที</t>
  </si>
  <si>
    <t>9. สิ่งอำนวยความสะดวกคนพิการและผู้สูงอายุ</t>
  </si>
  <si>
    <t>10. ผู้ป่วยติดเตียงได้รับการดูแลจากครอบครัว ชุมชน ภาครัฐหรือภาคเอกชน</t>
  </si>
  <si>
    <t>10. พื้นที่สาธารณะสีเขียวและพื้นที่สาธารณะประโยชน์</t>
  </si>
  <si>
    <t>11. คนในครัวเรือนมีประกันสุขภาพ/สิทธิรักษาพยาบาลและทราบสถานที่ใช้บริการตามสิทธิ</t>
  </si>
  <si>
    <t>11. การมีงานทำ</t>
  </si>
  <si>
    <t>12.คนอายุ 35 ปีขึ้นไป ได้รับการตรวจสุขภาพประจำปี</t>
  </si>
  <si>
    <t>12. การทำงานในสถานประกอบการ</t>
  </si>
  <si>
    <t>13.ครัวเรือนมีความมั่นคงในที่อยู่อาศัย บ้านมีสภาพคงทนถาวร และอยู่ในสภาพแวดล้อมที่เหมาะสม</t>
  </si>
  <si>
    <t>13. ร้านอาหารและร้านค้า</t>
  </si>
  <si>
    <t>14.ครัวเรือนมีการจัดบ้านเรือนและได้รับบริการจัดเก็บขยะมูลฝอยที่ถูกสุขลักษณะ</t>
  </si>
  <si>
    <t>14. ผลผลิตจากการทำนา</t>
  </si>
  <si>
    <t>15. ครัวเรือนไม่ถูกรบกวนจากมลพิษ</t>
  </si>
  <si>
    <t xml:space="preserve">15.ผลผลิตจากการทำไร่        </t>
  </si>
  <si>
    <t>สารสนเทศเพื่อการจัดการความเสี่ยงของชุมชน</t>
  </si>
  <si>
    <t>16. ครัวเรือนมีการป้องกันอุบัติภัยอย่างถูกวิธี และมีการเตรียมความพร้อมรับมือกับภัยพิบัติ</t>
  </si>
  <si>
    <t>16. ผลผลิตจากการทำสวน</t>
  </si>
  <si>
    <t>17. ครัวเรือนมีความปลอดภัยในชีวิตและทรัพย์สิน</t>
  </si>
  <si>
    <t>17. ปศุสัตว์และการประมง</t>
  </si>
  <si>
    <t>18.ครัวเรือนมีน้ำสำหรับบริโภคและอุปโภคเพียงพอตลอดปี</t>
  </si>
  <si>
    <t>18.ผลผลิตจากการทำเกษตรอื่น ๆ</t>
  </si>
  <si>
    <t>19. ครัวเรือนเข้าถึงไฟฟ้าและใช้บริการไฟฟ้า</t>
  </si>
  <si>
    <t>19.การประกอบอุตสาหกรรมในครัวเรือน</t>
  </si>
  <si>
    <t>20.ครัวเรือนเข้าถึงและใช้บริการโทรศัพท์เคลื่อนที่และอินเทอร์เน็ต</t>
  </si>
  <si>
    <t>20.การท่องเที่ยว</t>
  </si>
  <si>
    <t>21.ครัวเรือนเข้าถึงบริการขนส่งสาธารณะ</t>
  </si>
  <si>
    <t>21. การป้องกันโรคติดต่อ</t>
  </si>
  <si>
    <t>22.เด็กอายุต่ำกว่า 6 ปี มีการเรียนรู้และพัฒนาการทางบุคลิกภาพตามวัย</t>
  </si>
  <si>
    <t xml:space="preserve">22. การได้รับบริการและดูแลสุขภาพอนามัย	</t>
  </si>
  <si>
    <t>สารสนเทศเพื่อการแก้ไขปัญหาความยากจน</t>
  </si>
  <si>
    <t>23. เด็กอายุ 6 – 15 ปี ได้รับการศึกษาภาคบังคับ 9 ปี</t>
  </si>
  <si>
    <t>23. อนามัยแม่และเด็ก</t>
  </si>
  <si>
    <t>24. เด็กจบชั้น ม.3 ได้เรียนต่อชั้น ม.4 และเด็กที่จบการศึกษาภาคบังคับ 9 ปี ที่ไม่ได้เรียนต่อและยังไม่มีงานทำ ได้รับการฝึกอบรมด้านอาชีพ</t>
  </si>
  <si>
    <t>24. สุขภาวะคนพิการและผู้สูงอายุ</t>
  </si>
  <si>
    <t xml:space="preserve">25. คนอายุ 15 – 59 ปี อ่าน เขียนภาษาไทย ภาษาอังกฤษ หรือภาษาที่สาม และคิดเลขอย่างง่ายได้ </t>
  </si>
  <si>
    <t>25. อนามัยสิ่งแวดล้อม</t>
  </si>
  <si>
    <t>26.ครัวเรือนได้รับการศึกษาต่อเนื่องและมีทักษะการเรียนรู้ที่จำเป็นในศตวรรษที่ 21</t>
  </si>
  <si>
    <t>26. ความปลอดภัยในการทำงาน</t>
  </si>
  <si>
    <t>27. คนอายุ 15 – 59 ปี มีอาชีพและรายได้</t>
  </si>
  <si>
    <t>27. การกีฬาและการออกกำลังกาย</t>
  </si>
  <si>
    <t>28.  คนอายุ 60 ปี ขึ้นไป มีอาชีพและรายได้</t>
  </si>
  <si>
    <t>28. การให้บริการด้านการศึกษา</t>
  </si>
  <si>
    <t>29.รายได้เฉลี่ยของคนในครัวเรือนต่อปี</t>
  </si>
  <si>
    <t>29.ความรอบรู้</t>
  </si>
  <si>
    <t>สารสนเทศเพื่อการบริหารจัดการชุมชน</t>
  </si>
  <si>
    <t xml:space="preserve">30. ครัวเรือนมีการเก็บออมเงิน  </t>
  </si>
  <si>
    <t>30.การได้รับการฝึกอบรมด้านต่างๆ</t>
  </si>
  <si>
    <t>31. เด็กแรกเกิด – 6 ปีที่ครัวเรือนมีรายได้เฉลี่ยไม่เกิน 100,000 บาทต่อคนต่อปี ได้รับเงินอุดหนุนจากภาครัฐ</t>
  </si>
  <si>
    <t>31. โอกาสเข้าถึงระบบการศึกษาของคนพิการ</t>
  </si>
  <si>
    <t>32. ครัวเรือนที่มีรายได้ไม่เกิน 100,000 บาทต่อปี และมีสมาชิกมีคุณสมบัติอื่นครบตามเกณฑ์บัตรสวัสดิการแห่งรัฐ ได้รับเงินสวัสดิการจากรัฐ</t>
  </si>
  <si>
    <t>32.โอกาสเข้าถึงระบบการศึกษาของคนพิการ</t>
  </si>
  <si>
    <t>33.ครัวเรือนได้รับการคุ้มครองตามระบบและมาตรการคุ้มครองทางสังคม จากภาครัฐ และหรือชุมชน ภาคเอกชน</t>
  </si>
  <si>
    <t>33.การมีส่วนร่วมของชุมชน</t>
  </si>
  <si>
    <t>34. ผู้สูงอายุได้รับการดูแลจากครอบครัว ชุมชน ภาครัฐ หรือภาคเอกชน</t>
  </si>
  <si>
    <t>34.ความปลอดภัยของหมู่บ้าน / ชุมชน</t>
  </si>
  <si>
    <t>35. ผู้พิการได้รับการดูแลจากครอบครัว ชุมชน ภาครัฐ หรือภาคเอกชน</t>
  </si>
  <si>
    <t>35.ศาสนสถาน ศูนย์เรียนรู้ชุมชน และภูมิปัญญาชุมชน</t>
  </si>
  <si>
    <t xml:space="preserve">36. ครอบครัวมีความอบอุ่น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</si>
  <si>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36.การได้รับความคุ้มครองทางสังคม</t>
  </si>
  <si>
    <t>37. คนอายุ 6 ปีขึ้นไป ปฏิบัติกิจกรรมทางศาสนาอย่างน้อยสัปดาห์ละ 1 ครั้ง</t>
  </si>
  <si>
    <t>37.การใช้ทรัพยากรธรรมชาติและดูแลสิ่งแวดล้อม</t>
  </si>
  <si>
    <t xml:space="preserve">38. ครัวเรือนมีส่วนร่วมทำกิจกรรมสาธารณะเพื่อประโยชน์ของชุมชนหรือท้องถิ่น                                                                                                                                                                                                             </t>
  </si>
  <si>
    <t>38.คุณภาพดิน</t>
  </si>
  <si>
    <t>39.คุณภาพน้ำ</t>
  </si>
  <si>
    <t xml:space="preserve">40.การจัดการสภาพสิ่งแวดล้อมอย่างยั่งยืน                                                   </t>
  </si>
  <si>
    <t>41.การจัดการมลพิษ</t>
  </si>
  <si>
    <t>42.ความปลอดภัยจากยาเสพติด</t>
  </si>
  <si>
    <t>43.ความปลอดภัยจากภัยพิบัติ</t>
  </si>
  <si>
    <t>44.ความปลอดภัยจากความเสี่ยงในชุมชน</t>
  </si>
  <si>
    <t>Province</t>
  </si>
  <si>
    <t>Village</t>
  </si>
  <si>
    <t>แสนสุข</t>
  </si>
  <si>
    <t>Amphur</t>
  </si>
  <si>
    <t>พนมไพร</t>
  </si>
  <si>
    <t>Moo</t>
  </si>
  <si>
    <t>Tambon</t>
  </si>
  <si>
    <t>Sum_Data</t>
  </si>
  <si>
    <t>ข้อมูล กชช.2ค</t>
  </si>
  <si>
    <t>ข้อมูล อื่น ๆ</t>
  </si>
  <si>
    <t>หมายเหตุ</t>
  </si>
  <si>
    <t>Count_Data</t>
  </si>
  <si>
    <t>ข้อมูล อื่นๆ</t>
  </si>
  <si>
    <t>avg_อื่นๆ(0)</t>
  </si>
  <si>
    <t>avg_กชช.2ค(0)</t>
  </si>
  <si>
    <t>Avg1_Diagram</t>
  </si>
  <si>
    <t>พัฒนาด้านอาชีพ</t>
  </si>
  <si>
    <t>ความเสี่ยงชุมชน</t>
  </si>
  <si>
    <t>ปัญหาความยากจน</t>
  </si>
  <si>
    <t>บริหารจัดการชุมชน</t>
  </si>
  <si>
    <t>จปฐ</t>
  </si>
  <si>
    <t>กชช.2ค</t>
  </si>
  <si>
    <t>อื่น ๆ</t>
  </si>
  <si>
    <t>***For Radar Diagram</t>
  </si>
  <si>
    <t>Avg2_Analysis</t>
  </si>
  <si>
    <t>พัฒนาอาชีพ</t>
  </si>
  <si>
    <t>Avg_Data</t>
  </si>
  <si>
    <t>BMN</t>
  </si>
  <si>
    <t>NRD(3)</t>
  </si>
  <si>
    <t>Other(3)</t>
  </si>
  <si>
    <t>AVG(3)</t>
  </si>
  <si>
    <t>AVG(0)</t>
  </si>
  <si>
    <t>***For Radar Analysis</t>
  </si>
  <si>
    <t>Information occupation development</t>
  </si>
  <si>
    <t>Information fund management</t>
  </si>
  <si>
    <t>Information risk management</t>
  </si>
  <si>
    <t>Information solve poverty</t>
  </si>
  <si>
    <t>Information Community management</t>
  </si>
  <si>
    <t>***For Data show v1.</t>
  </si>
  <si>
    <t>Ref.</t>
  </si>
  <si>
    <t>No.</t>
  </si>
  <si>
    <t>Score</t>
  </si>
  <si>
    <t>BMN_des</t>
  </si>
  <si>
    <t>NRD_des</t>
  </si>
  <si>
    <t>สารสนเทศเพื่อการจัดการทุนชุมชน</t>
  </si>
  <si>
    <t>สารสนเทศเพื่อการจัดการความเสี่ยงชุมชน</t>
  </si>
  <si>
    <t>สารสนเทศเพื่อการแก้ปัญหาความยากจน</t>
  </si>
  <si>
    <t>***Description_Diagram</t>
  </si>
  <si>
    <t>Other_des</t>
  </si>
  <si>
    <t>Avg_des</t>
  </si>
  <si>
    <t>avgs</t>
  </si>
  <si>
    <t>***Description_Analysis</t>
  </si>
  <si>
    <t>ไม่ผ่านเกณฑ์</t>
  </si>
  <si>
    <t>ร้อยละ</t>
  </si>
  <si>
    <t>1-3</t>
  </si>
  <si>
    <t>(คน/ครัวเรือน)</t>
  </si>
  <si>
    <t xml:space="preserve">คนในครัวเรือนที่จบการศึกษาภาคบังคับ 9 ปี ที่ไม่ได้เรียนต่อและยังไม่มีงานทำ </t>
  </si>
  <si>
    <t>1 สารสนเทศเพื่อการพัฒนาด้านอาชีพ</t>
  </si>
  <si>
    <t>2 สารสนเทศเพื่อการพัฒนาด้านอาชีพ</t>
  </si>
  <si>
    <t>3 สารสนเทศเพื่อการพัฒนาด้านอาชีพ</t>
  </si>
  <si>
    <t>4 สารสนเทศเพื่อการพัฒนาด้านอาชีพ</t>
  </si>
  <si>
    <t>5 สารสนเทศเพื่อการพัฒนาด้านอาชีพ</t>
  </si>
  <si>
    <t>1 สารสนเทศเพื่อการจัดการทุนของชุมชน</t>
  </si>
  <si>
    <t>2 สารสนเทศเพื่อการจัดการทุนของชุมชน</t>
  </si>
  <si>
    <t>3 สารสนเทศเพื่อการจัดการทุนของชุมชน</t>
  </si>
  <si>
    <t>4 สารสนเทศเพื่อการจัดการทุนของชุมชน</t>
  </si>
  <si>
    <t>5 สารสนเทศเพื่อการจัดการทุนของชุมชน</t>
  </si>
  <si>
    <t>1 สารสนเทศเพื่อการจัดการความเสี่ยงของชุมชน</t>
  </si>
  <si>
    <t>2 สารสนเทศเพื่อการจัดการความเสี่ยงของชุมชน</t>
  </si>
  <si>
    <t>3 สารสนเทศเพื่อการจัดการความเสี่ยงของชุมชน</t>
  </si>
  <si>
    <t>4 สารสนเทศเพื่อการจัดการความเสี่ยงของชุมชน</t>
  </si>
  <si>
    <t>5 สารสนเทศเพื่อการจัดการความเสี่ยงของชุมชน</t>
  </si>
  <si>
    <t>การได้รับประโยชน์จากการมีสถานที่ท่องเที่ยว</t>
  </si>
  <si>
    <t>1 สารสนเทศเพื่อการแก้ไขปัญหาความยากจน</t>
  </si>
  <si>
    <t>2 สารสนเทศเพื่อการแก้ไขปัญหาความยากจน</t>
  </si>
  <si>
    <t>3 สารสนเทศเพื่อการแก้ไขปัญหาความยากจน</t>
  </si>
  <si>
    <t>4 สารสนเทศเพื่อการแก้ไขปัญหาความยากจน</t>
  </si>
  <si>
    <t>5 สารสนเทศเพื่อการแก้ไขปัญหาความยากจน</t>
  </si>
  <si>
    <t>1 สารสนเทศเพื่อการบริหารจัดการชุมชน</t>
  </si>
  <si>
    <t>2 สารสนเทศเพื่อการบริหารจัดการชุมชน</t>
  </si>
  <si>
    <t>3 สารสนเทศเพื่อการบริหารจัดการชุมชน</t>
  </si>
  <si>
    <t>4 สารสนเทศเพื่อการบริหารจัดการชุมชน</t>
  </si>
  <si>
    <t>5 สารสนเทศเพื่อการบริหารจัดการชุมชน</t>
  </si>
  <si>
    <t>ผลการวิเคราะห์สภาพปัญหาของชุมชน</t>
  </si>
  <si>
    <t>บ้าน</t>
  </si>
  <si>
    <t>ข้อมูลอื่น ๆ</t>
  </si>
  <si>
    <t>ลำดับ</t>
  </si>
  <si>
    <t>ประเด็นการพัฒนา</t>
  </si>
  <si>
    <t>.</t>
  </si>
  <si>
    <t>หมายเหตุ: หากมีคะแนนเท่ากัน โปรแกรมจะแสดงประเด็นปัญหาซ้ำกัน (แสดงข้อมูลแรกที่ค้นพบ)</t>
  </si>
  <si>
    <t>สรุปผลการวิเคราะห์คุณภาพชีวิตของชุมชน</t>
  </si>
  <si>
    <t xml:space="preserve"> Community Development Information</t>
  </si>
  <si>
    <t>ตัวชี้วัดที่เกี่ยวข้อง</t>
  </si>
  <si>
    <t>วิเคราะห์ข้อมูลเปรียบเทียบคุณภาพชีวิตเชิงพื้นที่ (ระดับตำบล)</t>
  </si>
  <si>
    <t>ที่</t>
  </si>
  <si>
    <t>ประเด็นการพัฒนา อันดับ 1</t>
  </si>
  <si>
    <t>ประเด็นการพัฒนา อันดับ 2</t>
  </si>
  <si>
    <t>ประเด็นการพัฒนา อันดับ 3</t>
  </si>
  <si>
    <t>ประเด็นการพัฒนา อันดับ 4</t>
  </si>
  <si>
    <t>ประเด็นการพัฒนา อันดับ 5</t>
  </si>
  <si>
    <t>บ้านปากคาด</t>
  </si>
  <si>
    <t>บ้านหนองมุม</t>
  </si>
  <si>
    <t>บ้านปากคาดมวลชน</t>
  </si>
  <si>
    <t>บ้านปากคาดพัฒนา</t>
  </si>
  <si>
    <t>บ้านห้วยคาด</t>
  </si>
  <si>
    <t>บ้านท่านาคูณ</t>
  </si>
  <si>
    <t>บ้านท่าสวรรค์</t>
  </si>
  <si>
    <t>บ้านเวินโดน</t>
  </si>
  <si>
    <t>บ้านห้วยไม้ซอด</t>
  </si>
  <si>
    <t>บ้านโนนยาง</t>
  </si>
  <si>
    <t>บ้านห้วยก้านเหลืองน้อย</t>
  </si>
  <si>
    <t>บ้านห้วยก้านเหลือง</t>
  </si>
  <si>
    <t>บ้านศรีรุ่งเรือง</t>
  </si>
  <si>
    <t>บ้านห้วยน้ำคำ</t>
  </si>
  <si>
    <t>บ้านทุ่งสว่าง</t>
  </si>
  <si>
    <t>บ้านท่าสุขสันต์</t>
  </si>
  <si>
    <t>บ้านเมืองทอง</t>
  </si>
  <si>
    <t>บ้านสามพาดพัฒนา</t>
  </si>
  <si>
    <t>สารสนเทศเพื่อการพัฒนาคุณภาพชีวิต</t>
  </si>
  <si>
    <t>แก้ไขปัญหาความยากจน</t>
  </si>
  <si>
    <t>รวม</t>
  </si>
  <si>
    <t>Logic Model</t>
  </si>
  <si>
    <t>วิเคราะห์ แผนงาน โครงการ การจัดการสารสนเทศเพื่อการพัฒนาคุณภาพชีวิต</t>
  </si>
  <si>
    <t>One plan</t>
  </si>
  <si>
    <t>กลุ่มโครงการ</t>
  </si>
  <si>
    <t>สร้างความมั่นคงทางอาหาร</t>
  </si>
  <si>
    <t>ประเด็นปัญหา</t>
  </si>
  <si>
    <t>ประเด็นควรพิจารณา</t>
  </si>
  <si>
    <t>ปัจจัยนำเข้า (Inputs)</t>
  </si>
  <si>
    <t>ผลผลิต (OUTPUTS)</t>
  </si>
  <si>
    <t>ผลลัพท์ (OUTCOMES-IMPACT</t>
  </si>
  <si>
    <t>ปัจจัยดำเนินการ</t>
  </si>
  <si>
    <t xml:space="preserve">กิจกรรม (Activities) </t>
  </si>
  <si>
    <t>ผู้มีส่วนร่วม (Participation)</t>
  </si>
  <si>
    <t>ระยะสั้น (Short Term)</t>
  </si>
  <si>
    <t>ระยะกลาง (Medium Term)</t>
  </si>
  <si>
    <t>ระยะยาว (Long Term)</t>
  </si>
  <si>
    <t>คน (Staft)</t>
  </si>
  <si>
    <t xml:space="preserve"> 
- อบรมสร้างความรู้ความเข้าใจ  
- รับสมัครครัวเรือนเป้าหมาย 
- ศึกษาดูงาน</t>
  </si>
  <si>
    <t>โครงการปลูกผักสวนครัว
1. ส่งเสริมการปลูกผัก(7หมู่บ้าน)
2. ปลูกผักสวนครัวบริเวณสวนสาธารณะหนองมุม(5หมู่บ้าน)</t>
  </si>
  <si>
    <t>1. ม. 9,10,11,12,13,17,18
2. ม. 2,6,7,15,16</t>
  </si>
  <si>
    <t>ประชาชนมีผักสวนครัวบริโภคในครัวเรือน</t>
  </si>
  <si>
    <t>ประชาชนลดรายจ่ายจากการซื้อพืชผัก</t>
  </si>
  <si>
    <t>1. มีแหล่งอาหารเพื่อสุขภาพในชุมชน ลดรายจ่าย
2. สร้างอาชีพเสริมให้กับคนในชุมชน
3. เพิ่มรายได้ให้กับคนในชุมชน
4. ประชาชนมีคุณภาพชีวิตที่ดีขึ้น</t>
  </si>
  <si>
    <t>เจ้าหน้าที่ พช, ผู้นำชุมชน, 
แกนนำ, ครัวเรือนเป้าหมาย</t>
  </si>
  <si>
    <t>เป้าหมาย</t>
  </si>
  <si>
    <t>ครัวเรือน</t>
  </si>
  <si>
    <t>งบประมาณ (Money)</t>
  </si>
  <si>
    <t>โครงการเลียงสัตว์
1. เลี้ยงปลาในบ่อดิน(6หมู่บ้าน)
2. เลี้ยงไก่ไข่(2หมู่บ้าน)
3. เลี้ยงกบในกระชัง(5หมู่บ้าน)
4. เลี้ยงแพะ(4หมู่บ้าน)</t>
  </si>
  <si>
    <t>1. ม. 10, 11, 12, 13, 17, 18
2. ม. 2, 7
3. ม. 11, 12, 13, 17, 18
4. ม. 12, 13, 17, 18</t>
  </si>
  <si>
    <t>1. ประชาชนได้เลี้ยงสัตว์เพื่อเป็นอาหาร</t>
  </si>
  <si>
    <t>ประชาชนมีรายได้เพิ่มจากการจำหน่าย</t>
  </si>
  <si>
    <t>ภาคี (Partners)</t>
  </si>
  <si>
    <t>โครงการเพาะเห็ด
1. เพาะเห็ด(5หมู่บ้าน)</t>
  </si>
  <si>
    <t>ม. 11, 12, 13, 17, 18</t>
  </si>
  <si>
    <t>1. มีอาชีพเสริม
2. ประชาชนมีรายได้เพิ่ม</t>
  </si>
  <si>
    <t>มีการแปรรูปอาหารจากเห็ดเพื่อจำหน่าย 
สร้างรายได้</t>
  </si>
  <si>
    <t>องค์การบริหารส่วนตำบลปากคาด</t>
  </si>
  <si>
    <t>เครื่องมือ (Tools)</t>
  </si>
  <si>
    <t>เวทีเรียนรู้, แผนชุมชน, อุปกรณ์สำนักงาน, เว็บไซต์</t>
  </si>
  <si>
    <t>18 หมู่บ้าน</t>
  </si>
  <si>
    <t>ร้อยละ 60</t>
  </si>
  <si>
    <r>
      <rPr>
        <b/>
        <sz val="14"/>
        <color theme="1"/>
        <rFont val="IrisUPC"/>
      </rPr>
      <t>สมมติฐาน</t>
    </r>
    <r>
      <rPr>
        <b/>
        <sz val="16"/>
        <color theme="1"/>
        <rFont val="IrisUPC"/>
      </rPr>
      <t>(Assumptions)</t>
    </r>
  </si>
  <si>
    <t>ประชาชนมีความมั่นคงทางอาหาร มีรายได้เพิ่ม และคุณภาพชีวิตดีขึ้น</t>
  </si>
  <si>
    <r>
      <rPr>
        <b/>
        <sz val="12"/>
        <color theme="1"/>
        <rFont val="IrisUPC"/>
      </rPr>
      <t>ปัจจัยภายนอก</t>
    </r>
    <r>
      <rPr>
        <b/>
        <sz val="14"/>
        <color theme="1"/>
        <rFont val="IrisUPC"/>
      </rPr>
      <t>(External Factors)</t>
    </r>
  </si>
  <si>
    <t xml:space="preserve">การแพร่ระบาดของโรคติดเชื้อไวรัสโคโรนา 2019 ,  ค่าครองชีพสูง , การว่างงาน </t>
  </si>
  <si>
    <r>
      <rPr>
        <b/>
        <sz val="14"/>
        <color theme="1"/>
        <rFont val="IrisUPC"/>
      </rPr>
      <t xml:space="preserve">การประเมิน </t>
    </r>
    <r>
      <rPr>
        <b/>
        <sz val="16"/>
        <color theme="1"/>
        <rFont val="IrisUPC"/>
      </rPr>
      <t>(Evaluation)</t>
    </r>
  </si>
  <si>
    <t>รายได้ที่เพิ่มขึ้นของประชาชน , ความสุขของประชาชน , สุขภาพของประชาชน</t>
  </si>
  <si>
    <t>ศูนย์สารสนเทศเพื่อการพัฒนาชุมชน</t>
  </si>
  <si>
    <t>ผู้พัฒนาระบบ :</t>
  </si>
  <si>
    <t>กลุ่มงานเผยแพร่และใช้ประโยชน์จากข้อมูล</t>
  </si>
  <si>
    <t>02-1416263</t>
  </si>
  <si>
    <t>cddcenter.info@gmail.com</t>
  </si>
  <si>
    <t>Version</t>
  </si>
  <si>
    <t>Community Information Radar Analysis 2021</t>
  </si>
  <si>
    <t>Update</t>
  </si>
  <si>
    <t>Icon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</si>
  <si>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</si>
  <si>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r>
      <t xml:space="preserve">     โปรแกรม </t>
    </r>
    <r>
      <rPr>
        <b/>
        <sz val="16"/>
        <color theme="1"/>
        <rFont val="IrisUPC"/>
      </rPr>
      <t>CIA Program</t>
    </r>
    <r>
      <rPr>
        <sz val="16"/>
        <color theme="1"/>
        <rFont val="IrisUPC"/>
      </rPr>
      <t xml:space="preserve"> คือ โปรแกรมวิเคราะห์ข้อมูลชุมชนในการพัฒนาระบบสารสนเทศเพื่อการบูรณาการวางแผนงาน/โครงการเพื่อยกระดับและพัฒนาคุณภาพชีวิตชุมชน เพื่อส่งเสริมรูปแบบการใช้ประโยชน์ข้อมูลสารสนเทศที่สำคัญของชุมชน ได้แก่ ข้อมูล จปฐ. ข้อมูล กชช.2ค และข้อมูลอื่น ๆ ที่สำคัญในชุมชน หรือข้อมูลที่เกี่ยวข้องกับชุมชน ในการวางแผนพัฒนาแผนงานโครงการหรือกิจกรรมให้สอดคล้องกับปัญหาของพื้นที่ 
     ผลจากการวิเคราะห์ข้อมูลชุมชน สามารถใช้ประโยชน์ในการวางแผนและพัฒนาได้ทุกระดับ ตั้งแต่ระดับหมู่บ้าน/ชุมชน ระดับตำบล ระดับอำเภอ ระดับจังหวัด และระดับกรมฯ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</si>
</sst>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0.0000"/>
    <numFmt numFmtId="166" formatCode="0.000"/>
  </numFmts>
  <fonts count="116">
    <font>
      <sz val="10"/>
      <color rgb="FF000000"/>
      <name val="Calibri"/>
      <scheme val="minor"/>
    </font>
    <font>
      <b/>
      <sz val="28"/>
      <color rgb="FFFCF305"/>
      <name val="IrisUPC"/>
    </font>
    <font>
      <sz val="10"/>
      <name val="Calibri"/>
    </font>
    <font>
      <sz val="24"/>
      <color theme="1"/>
      <name val="IrisUPC"/>
    </font>
    <font>
      <b/>
      <sz val="20"/>
      <color rgb="FF008000"/>
      <name val="IrisUPC"/>
    </font>
    <font>
      <b/>
      <sz val="20"/>
      <color rgb="FF000090"/>
      <name val="IrisUPC"/>
    </font>
    <font>
      <sz val="20"/>
      <color theme="1"/>
      <name val="IrisUPC"/>
    </font>
    <font>
      <sz val="16"/>
      <color theme="1"/>
      <name val="IrisUPC"/>
    </font>
    <font>
      <u/>
      <sz val="20"/>
      <color theme="1"/>
      <name val="IrisUPC"/>
    </font>
    <font>
      <sz val="18"/>
      <color rgb="FF0000FF"/>
      <name val="IrisUPC"/>
    </font>
    <font>
      <sz val="18"/>
      <color theme="1"/>
      <name val="IrisUPC"/>
    </font>
    <font>
      <b/>
      <sz val="20"/>
      <color rgb="FF006100"/>
      <name val="IrisUPC"/>
    </font>
    <font>
      <sz val="16"/>
      <color rgb="FF000000"/>
      <name val="IrisUPC"/>
    </font>
    <font>
      <sz val="16"/>
      <color rgb="FFFF0000"/>
      <name val="IrisUPC"/>
    </font>
    <font>
      <i/>
      <sz val="18"/>
      <color rgb="FFFFFF00"/>
      <name val="IrisUPC"/>
    </font>
    <font>
      <sz val="36"/>
      <color theme="1"/>
      <name val="IrisUPC"/>
    </font>
    <font>
      <b/>
      <sz val="18"/>
      <color theme="1"/>
      <name val="Cordia New"/>
    </font>
    <font>
      <sz val="16"/>
      <color theme="1"/>
      <name val="Cordia New"/>
    </font>
    <font>
      <sz val="16"/>
      <color rgb="FF000000"/>
      <name val="Cordia New"/>
    </font>
    <font>
      <sz val="16"/>
      <color rgb="FFFF0000"/>
      <name val="Cordia New"/>
    </font>
    <font>
      <sz val="22"/>
      <color rgb="FFFFFF00"/>
      <name val="Cordia New"/>
    </font>
    <font>
      <sz val="16"/>
      <color rgb="FF3F3F76"/>
      <name val="Cordia New"/>
    </font>
    <font>
      <sz val="20"/>
      <color rgb="FFFFFF00"/>
      <name val="Cordia New"/>
    </font>
    <font>
      <sz val="20"/>
      <color theme="1"/>
      <name val="Cordia New"/>
    </font>
    <font>
      <b/>
      <sz val="16"/>
      <color theme="1"/>
      <name val="Cordia New"/>
    </font>
    <font>
      <sz val="16"/>
      <color rgb="FFFF6699"/>
      <name val="Cordia New"/>
    </font>
    <font>
      <sz val="16"/>
      <color rgb="FF1DA38D"/>
      <name val="Cordia New"/>
    </font>
    <font>
      <sz val="16"/>
      <color rgb="FF7030A0"/>
      <name val="Cordia New"/>
    </font>
    <font>
      <sz val="16"/>
      <color rgb="FF008000"/>
      <name val="Cordia New"/>
    </font>
    <font>
      <sz val="16"/>
      <color rgb="FF1DA38D"/>
      <name val="Noto Sans Symbols"/>
    </font>
    <font>
      <b/>
      <u/>
      <sz val="16"/>
      <color theme="1"/>
      <name val="Cordia New"/>
    </font>
    <font>
      <sz val="14"/>
      <color rgb="FFFF0000"/>
      <name val="Cordia New"/>
    </font>
    <font>
      <b/>
      <sz val="24"/>
      <color rgb="FF1F497D"/>
      <name val="IrisUPC"/>
    </font>
    <font>
      <sz val="18"/>
      <color theme="1"/>
      <name val="Cordia New"/>
    </font>
    <font>
      <sz val="18"/>
      <color rgb="FF3F3F76"/>
      <name val="Cordia New"/>
    </font>
    <font>
      <b/>
      <sz val="16"/>
      <color rgb="FFFF0000"/>
      <name val="Cordia New"/>
    </font>
    <font>
      <b/>
      <sz val="20"/>
      <color theme="1"/>
      <name val="Cordia New"/>
    </font>
    <font>
      <b/>
      <sz val="18"/>
      <color rgb="FFFF0000"/>
      <name val="Cordia New"/>
    </font>
    <font>
      <b/>
      <sz val="16"/>
      <color rgb="FF1F497D"/>
      <name val="Cordia New"/>
    </font>
    <font>
      <sz val="16"/>
      <color rgb="FF1F497D"/>
      <name val="Cordia New"/>
    </font>
    <font>
      <b/>
      <sz val="18"/>
      <color rgb="FF1F497D"/>
      <name val="Cordia New"/>
    </font>
    <font>
      <b/>
      <sz val="16"/>
      <color rgb="FF0066FF"/>
      <name val="Cordia New"/>
    </font>
    <font>
      <i/>
      <sz val="16"/>
      <color theme="1"/>
      <name val="Cordia New"/>
    </font>
    <font>
      <b/>
      <sz val="16"/>
      <color rgb="FF1DA38D"/>
      <name val="Cordia New"/>
    </font>
    <font>
      <sz val="16"/>
      <color theme="1"/>
      <name val="Sarabun"/>
    </font>
    <font>
      <sz val="10"/>
      <color theme="1"/>
      <name val="Calibri"/>
      <scheme val="minor"/>
    </font>
    <font>
      <sz val="16"/>
      <color theme="0"/>
      <name val="Cordia New"/>
    </font>
    <font>
      <sz val="16"/>
      <color rgb="FF0066FF"/>
      <name val="Cordia New"/>
    </font>
    <font>
      <sz val="16"/>
      <color rgb="FF31859B"/>
      <name val="Cordia New"/>
    </font>
    <font>
      <b/>
      <sz val="16"/>
      <color theme="0"/>
      <name val="Cordia New"/>
    </font>
    <font>
      <sz val="14"/>
      <color theme="1"/>
      <name val="Cordia New"/>
    </font>
    <font>
      <sz val="11"/>
      <color rgb="FF0000FF"/>
      <name val="Inherit"/>
    </font>
    <font>
      <sz val="11"/>
      <color rgb="FFD0021B"/>
      <name val="Consolas"/>
    </font>
    <font>
      <b/>
      <sz val="26"/>
      <color rgb="FF1F497D"/>
      <name val="KodchiangUPC"/>
    </font>
    <font>
      <sz val="10"/>
      <color theme="1"/>
      <name val="Cordia New"/>
    </font>
    <font>
      <b/>
      <sz val="10"/>
      <color theme="1"/>
      <name val="Cordia New"/>
    </font>
    <font>
      <sz val="10"/>
      <color theme="1"/>
      <name val="Arial"/>
    </font>
    <font>
      <b/>
      <sz val="10"/>
      <color theme="1"/>
      <name val="Arial"/>
    </font>
    <font>
      <u/>
      <sz val="10"/>
      <color theme="1"/>
      <name val="Calibri"/>
    </font>
    <font>
      <u/>
      <sz val="10"/>
      <color theme="1"/>
      <name val="Arial"/>
    </font>
    <font>
      <u/>
      <sz val="10"/>
      <color theme="1"/>
      <name val="Calibri"/>
    </font>
    <font>
      <sz val="10"/>
      <color theme="1"/>
      <name val="Calibri"/>
    </font>
    <font>
      <b/>
      <u/>
      <sz val="10"/>
      <color theme="1"/>
      <name val="Arial"/>
    </font>
    <font>
      <b/>
      <u/>
      <sz val="10"/>
      <color theme="1"/>
      <name val="Arial"/>
    </font>
    <font>
      <sz val="16"/>
      <color rgb="FFFF0000"/>
      <name val="Chakra Petch"/>
    </font>
    <font>
      <sz val="11"/>
      <color theme="1"/>
      <name val="Cordia New"/>
    </font>
    <font>
      <sz val="10"/>
      <color rgb="FF0070C0"/>
      <name val="Cordia New"/>
    </font>
    <font>
      <sz val="14"/>
      <color rgb="FF0070C0"/>
      <name val="Cordia New"/>
    </font>
    <font>
      <sz val="18"/>
      <color rgb="FF0070C0"/>
      <name val="Cordia New"/>
    </font>
    <font>
      <sz val="16"/>
      <color rgb="FF0070C0"/>
      <name val="Cordia New"/>
    </font>
    <font>
      <sz val="12"/>
      <color rgb="FF0070C0"/>
      <name val="Cordia New"/>
    </font>
    <font>
      <sz val="12"/>
      <color theme="1"/>
      <name val="Cordia New"/>
    </font>
    <font>
      <b/>
      <sz val="29"/>
      <color rgb="FF1F497D"/>
      <name val="KodchiangUPC"/>
    </font>
    <font>
      <sz val="16"/>
      <color theme="1"/>
      <name val="Arial"/>
    </font>
    <font>
      <sz val="16"/>
      <color theme="1"/>
      <name val="Cambria"/>
    </font>
    <font>
      <b/>
      <sz val="16"/>
      <color theme="1"/>
      <name val="Cambria"/>
    </font>
    <font>
      <b/>
      <sz val="11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0"/>
      <color theme="0"/>
      <name val="Arial"/>
    </font>
    <font>
      <sz val="8"/>
      <color theme="1"/>
      <name val="Calibri"/>
    </font>
    <font>
      <b/>
      <sz val="20"/>
      <color theme="1"/>
      <name val="IrisUPC"/>
    </font>
    <font>
      <sz val="14"/>
      <color theme="1"/>
      <name val="Sarabun"/>
    </font>
    <font>
      <b/>
      <sz val="14"/>
      <color theme="1"/>
      <name val="Sarabun"/>
    </font>
    <font>
      <sz val="16"/>
      <color rgb="FF000000"/>
      <name val="Sarabun"/>
    </font>
    <font>
      <sz val="14"/>
      <color rgb="FF000000"/>
      <name val="Sarabun"/>
    </font>
    <font>
      <b/>
      <sz val="18"/>
      <color theme="0"/>
      <name val="IrisUPC"/>
    </font>
    <font>
      <b/>
      <sz val="18"/>
      <color rgb="FF0070C0"/>
      <name val="IrisUPC"/>
    </font>
    <font>
      <b/>
      <sz val="18"/>
      <color theme="1"/>
      <name val="IrisUPC"/>
    </font>
    <font>
      <b/>
      <sz val="16"/>
      <color theme="1"/>
      <name val="IrisUPC"/>
    </font>
    <font>
      <b/>
      <sz val="18"/>
      <color rgb="FFFF0000"/>
      <name val="IrisUPC"/>
    </font>
    <font>
      <b/>
      <sz val="14"/>
      <color theme="0"/>
      <name val="IrisUPC"/>
    </font>
    <font>
      <sz val="14"/>
      <color theme="1"/>
      <name val="IrisUPC"/>
    </font>
    <font>
      <b/>
      <sz val="16"/>
      <color rgb="FFFF0000"/>
      <name val="IrisUPC"/>
    </font>
    <font>
      <b/>
      <sz val="16"/>
      <color rgb="FF9C6500"/>
      <name val="IrisUPC"/>
    </font>
    <font>
      <i/>
      <sz val="16"/>
      <color theme="1"/>
      <name val="IrisUPC"/>
    </font>
    <font>
      <b/>
      <sz val="14"/>
      <color theme="1"/>
      <name val="IrisUPC"/>
    </font>
    <font>
      <sz val="10"/>
      <color rgb="FF008000"/>
      <name val="Arial"/>
    </font>
    <font>
      <b/>
      <sz val="20"/>
      <color rgb="FF0000FF"/>
      <name val="IrisUPC"/>
    </font>
    <font>
      <b/>
      <sz val="18"/>
      <color rgb="FF0000FF"/>
      <name val="IrisUPC"/>
    </font>
    <font>
      <u/>
      <sz val="16"/>
      <color rgb="FFFF0000"/>
      <name val="IrisUPC"/>
    </font>
    <font>
      <b/>
      <sz val="12"/>
      <color theme="1"/>
      <name val="IrisUPC"/>
    </font>
    <font>
      <i/>
      <sz val="11"/>
      <color rgb="FF7F7F7F"/>
      <name val="Calibri"/>
      <family val="2"/>
      <charset val="222"/>
      <scheme val="minor"/>
    </font>
    <font>
      <b/>
      <sz val="26"/>
      <color rgb="FF0070C0"/>
      <name val="IrisUPC"/>
      <family val="2"/>
      <charset val="222"/>
    </font>
    <font>
      <sz val="18"/>
      <name val="IrisUPC"/>
      <family val="2"/>
      <charset val="222"/>
    </font>
    <font>
      <b/>
      <sz val="18"/>
      <name val="IrisUPC"/>
      <family val="2"/>
      <charset val="222"/>
    </font>
    <font>
      <b/>
      <sz val="22"/>
      <color rgb="FF7030A0"/>
      <name val="IrisUPC"/>
      <family val="2"/>
    </font>
    <font>
      <b/>
      <sz val="22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008000"/>
      <name val="Arial"/>
      <family val="2"/>
    </font>
    <font>
      <b/>
      <sz val="22"/>
      <color rgb="FF008000"/>
      <name val="IrisUPC"/>
      <family val="2"/>
      <charset val="222"/>
    </font>
    <font>
      <sz val="18"/>
      <color rgb="FF008000"/>
      <name val="IrisUPC"/>
      <family val="2"/>
      <charset val="222"/>
    </font>
    <font>
      <b/>
      <sz val="18"/>
      <color rgb="FF7030A0"/>
      <name val="IrisUPC"/>
      <family val="2"/>
      <charset val="222"/>
    </font>
    <font>
      <i/>
      <sz val="18"/>
      <color theme="1"/>
      <name val="IrisUPC"/>
      <family val="2"/>
      <charset val="22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</fonts>
  <fills count="34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31859B"/>
        <bgColor rgb="FF31859B"/>
      </patternFill>
    </fill>
    <fill>
      <patternFill patternType="solid">
        <fgColor rgb="FFEAF1DD"/>
        <bgColor rgb="FFEAF1DD"/>
      </patternFill>
    </fill>
    <fill>
      <patternFill patternType="solid">
        <fgColor rgb="FFFFCC99"/>
        <bgColor rgb="FFFFCC99"/>
      </patternFill>
    </fill>
    <fill>
      <patternFill patternType="solid">
        <fgColor rgb="FFD6E3BC"/>
        <bgColor rgb="FFD6E3BC"/>
      </patternFill>
    </fill>
    <fill>
      <patternFill patternType="solid">
        <fgColor rgb="FFFDE9D9"/>
        <bgColor rgb="FFFDE9D9"/>
      </patternFill>
    </fill>
    <fill>
      <patternFill patternType="solid">
        <fgColor rgb="FFC2D69B"/>
        <bgColor rgb="FFC2D69B"/>
      </patternFill>
    </fill>
    <fill>
      <patternFill patternType="solid">
        <fgColor rgb="FFB2A1C7"/>
        <bgColor rgb="FFB2A1C7"/>
      </patternFill>
    </fill>
    <fill>
      <patternFill patternType="solid">
        <fgColor rgb="FFFBD4B4"/>
        <bgColor rgb="FFFBD4B4"/>
      </patternFill>
    </fill>
    <fill>
      <patternFill patternType="solid">
        <fgColor rgb="FFFF99CC"/>
        <bgColor rgb="FFFF99CC"/>
      </patternFill>
    </fill>
    <fill>
      <patternFill patternType="solid">
        <fgColor rgb="FFE4C9FF"/>
        <bgColor rgb="FFE4C9FF"/>
      </patternFill>
    </fill>
    <fill>
      <patternFill patternType="solid">
        <fgColor rgb="FFDFE8CA"/>
        <bgColor rgb="FFDFE8CA"/>
      </patternFill>
    </fill>
    <fill>
      <patternFill patternType="solid">
        <fgColor rgb="FFFF6699"/>
        <bgColor rgb="FFFF6699"/>
      </patternFill>
    </fill>
    <fill>
      <patternFill patternType="solid">
        <fgColor theme="7"/>
        <bgColor theme="7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205867"/>
        <bgColor rgb="FF205867"/>
      </patternFill>
    </fill>
    <fill>
      <patternFill patternType="solid">
        <fgColor rgb="FFE36C09"/>
        <bgColor rgb="FFE36C09"/>
      </patternFill>
    </fill>
    <fill>
      <patternFill patternType="solid">
        <fgColor rgb="FFFABF8F"/>
        <bgColor rgb="FFFABF8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548DD4"/>
        <bgColor rgb="FF548DD4"/>
      </patternFill>
    </fill>
    <fill>
      <patternFill patternType="solid">
        <fgColor rgb="FF95B3D7"/>
        <bgColor rgb="FF95B3D7"/>
      </patternFill>
    </fill>
    <fill>
      <patternFill patternType="solid">
        <fgColor rgb="FFFFEB9C"/>
        <bgColor rgb="FFFFEB9C"/>
      </patternFill>
    </fill>
    <fill>
      <patternFill patternType="solid">
        <fgColor rgb="FFFF7C80"/>
        <bgColor rgb="FFFF7C80"/>
      </patternFill>
    </fill>
    <fill>
      <patternFill patternType="solid">
        <fgColor rgb="FFFFCCCC"/>
        <bgColor rgb="FFFFCCCC"/>
      </patternFill>
    </fill>
    <fill>
      <patternFill patternType="solid">
        <fgColor rgb="FFF2F2F2"/>
        <bgColor rgb="FFF2F2F2"/>
      </patternFill>
    </fill>
    <fill>
      <patternFill patternType="solid">
        <fgColor rgb="FFFFE5FF"/>
        <bgColor rgb="FFFFE5FF"/>
      </patternFill>
    </fill>
    <fill>
      <patternFill patternType="solid">
        <fgColor theme="4" tint="0.59999389629810485"/>
        <bgColor indexed="64"/>
      </patternFill>
    </fill>
  </fills>
  <borders count="2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A6BFDD"/>
      </bottom>
      <diagonal/>
    </border>
    <border>
      <left/>
      <right/>
      <top style="medium">
        <color rgb="FF000000"/>
      </top>
      <bottom style="thick">
        <color rgb="FFA6BFDD"/>
      </bottom>
      <diagonal/>
    </border>
    <border>
      <left/>
      <right style="medium">
        <color rgb="FF000000"/>
      </right>
      <top style="medium">
        <color rgb="FF000000"/>
      </top>
      <bottom style="thick">
        <color rgb="FFA6BFDD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rgb="FF000000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medium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/>
      <bottom style="medium">
        <color rgb="FF000000"/>
      </bottom>
      <diagonal/>
    </border>
    <border>
      <left style="double">
        <color rgb="FF3F3F3F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/>
      <bottom style="thin">
        <color rgb="FF000000"/>
      </bottom>
      <diagonal/>
    </border>
    <border>
      <left style="double">
        <color rgb="FF3F3F3F"/>
      </left>
      <right style="medium">
        <color rgb="FF000000"/>
      </right>
      <top/>
      <bottom style="thin">
        <color rgb="FF000000"/>
      </bottom>
      <diagonal/>
    </border>
    <border>
      <left style="medium">
        <color rgb="FFB8CCE4"/>
      </left>
      <right/>
      <top style="medium">
        <color rgb="FFB8CCE4"/>
      </top>
      <bottom style="medium">
        <color rgb="FFB8CCE4"/>
      </bottom>
      <diagonal/>
    </border>
    <border>
      <left/>
      <right/>
      <top style="medium">
        <color rgb="FFB8CCE4"/>
      </top>
      <bottom style="medium">
        <color rgb="FFB8CCE4"/>
      </bottom>
      <diagonal/>
    </border>
    <border>
      <left/>
      <right/>
      <top style="medium">
        <color rgb="FFB8CCE4"/>
      </top>
      <bottom style="medium">
        <color rgb="FFB8CCE4"/>
      </bottom>
      <diagonal/>
    </border>
    <border>
      <left/>
      <right/>
      <top style="medium">
        <color rgb="FFB8CCE4"/>
      </top>
      <bottom style="medium">
        <color rgb="FFB8CCE4"/>
      </bottom>
      <diagonal/>
    </border>
    <border>
      <left/>
      <right/>
      <top style="medium">
        <color rgb="FFB8CCE4"/>
      </top>
      <bottom style="medium">
        <color rgb="FFB8CCE4"/>
      </bottom>
      <diagonal/>
    </border>
    <border>
      <left/>
      <right style="medium">
        <color rgb="FFB8CCE4"/>
      </right>
      <top style="medium">
        <color rgb="FFB8CCE4"/>
      </top>
      <bottom style="medium">
        <color rgb="FFB8CCE4"/>
      </bottom>
      <diagonal/>
    </border>
    <border>
      <left style="medium">
        <color rgb="FF8DB3E2"/>
      </left>
      <right/>
      <top style="medium">
        <color rgb="FF8DB3E2"/>
      </top>
      <bottom style="thin">
        <color rgb="FF8DB3E2"/>
      </bottom>
      <diagonal/>
    </border>
    <border>
      <left/>
      <right/>
      <top style="medium">
        <color rgb="FF8DB3E2"/>
      </top>
      <bottom style="thin">
        <color rgb="FF8DB3E2"/>
      </bottom>
      <diagonal/>
    </border>
    <border>
      <left/>
      <right/>
      <top style="medium">
        <color rgb="FF8DB3E2"/>
      </top>
      <bottom style="thin">
        <color rgb="FF8DB3E2"/>
      </bottom>
      <diagonal/>
    </border>
    <border>
      <left/>
      <right style="medium">
        <color rgb="FF8DB3E2"/>
      </right>
      <top style="medium">
        <color rgb="FF8DB3E2"/>
      </top>
      <bottom style="thin">
        <color rgb="FF8DB3E2"/>
      </bottom>
      <diagonal/>
    </border>
    <border>
      <left style="medium">
        <color rgb="FF8DB3E2"/>
      </left>
      <right/>
      <top style="thin">
        <color rgb="FF8DB3E2"/>
      </top>
      <bottom style="thin">
        <color rgb="FF8DB3E2"/>
      </bottom>
      <diagonal/>
    </border>
    <border>
      <left/>
      <right/>
      <top style="thin">
        <color rgb="FF8DB3E2"/>
      </top>
      <bottom style="thin">
        <color rgb="FF8DB3E2"/>
      </bottom>
      <diagonal/>
    </border>
    <border>
      <left/>
      <right style="medium">
        <color rgb="FF8DB3E2"/>
      </right>
      <top style="thin">
        <color rgb="FF8DB3E2"/>
      </top>
      <bottom style="thin">
        <color rgb="FF8DB3E2"/>
      </bottom>
      <diagonal/>
    </border>
    <border>
      <left/>
      <right/>
      <top style="medium">
        <color rgb="FFB8CCE4"/>
      </top>
      <bottom/>
      <diagonal/>
    </border>
    <border>
      <left style="medium">
        <color rgb="FF8DB3E2"/>
      </left>
      <right/>
      <top style="thin">
        <color rgb="FF8DB3E2"/>
      </top>
      <bottom style="thin">
        <color rgb="FF8DB3E2"/>
      </bottom>
      <diagonal/>
    </border>
    <border>
      <left/>
      <right/>
      <top style="thin">
        <color rgb="FF8DB3E2"/>
      </top>
      <bottom style="thin">
        <color rgb="FF8DB3E2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medium">
        <color rgb="FF8DB3E2"/>
      </right>
      <top style="thin">
        <color rgb="FF8DB3E2"/>
      </top>
      <bottom style="thin">
        <color rgb="FF8DB3E2"/>
      </bottom>
      <diagonal/>
    </border>
    <border>
      <left/>
      <right/>
      <top style="thin">
        <color rgb="FF8DB3E2"/>
      </top>
      <bottom style="thin">
        <color rgb="FF8DB3E2"/>
      </bottom>
      <diagonal/>
    </border>
    <border>
      <left style="medium">
        <color rgb="FF8DB3E2"/>
      </left>
      <right/>
      <top style="thin">
        <color rgb="FF8DB3E2"/>
      </top>
      <bottom/>
      <diagonal/>
    </border>
    <border>
      <left/>
      <right/>
      <top style="thin">
        <color rgb="FF8DB3E2"/>
      </top>
      <bottom/>
      <diagonal/>
    </border>
    <border>
      <left/>
      <right/>
      <top style="thin">
        <color rgb="FF8DB3E2"/>
      </top>
      <bottom/>
      <diagonal/>
    </border>
    <border>
      <left style="medium">
        <color rgb="FF8DB3E2"/>
      </left>
      <right/>
      <top style="thin">
        <color rgb="FF8DB3E2"/>
      </top>
      <bottom/>
      <diagonal/>
    </border>
    <border>
      <left/>
      <right/>
      <top style="thin">
        <color rgb="FF8DB3E2"/>
      </top>
      <bottom/>
      <diagonal/>
    </border>
    <border>
      <left/>
      <right style="medium">
        <color rgb="FF8DB3E2"/>
      </right>
      <top style="thin">
        <color rgb="FF8DB3E2"/>
      </top>
      <bottom/>
      <diagonal/>
    </border>
    <border>
      <left style="medium">
        <color rgb="FF8DB3E2"/>
      </left>
      <right/>
      <top/>
      <bottom/>
      <diagonal/>
    </border>
    <border>
      <left style="medium">
        <color rgb="FF8DB3E2"/>
      </left>
      <right/>
      <top style="thin">
        <color rgb="FF8DB3E2"/>
      </top>
      <bottom/>
      <diagonal/>
    </border>
    <border>
      <left/>
      <right/>
      <top style="thin">
        <color rgb="FF8DB3E2"/>
      </top>
      <bottom/>
      <diagonal/>
    </border>
    <border>
      <left style="medium">
        <color rgb="FF8DB3E2"/>
      </left>
      <right/>
      <top/>
      <bottom style="medium">
        <color rgb="FF8DB3E2"/>
      </bottom>
      <diagonal/>
    </border>
    <border>
      <left/>
      <right/>
      <top/>
      <bottom style="medium">
        <color rgb="FF8DB3E2"/>
      </bottom>
      <diagonal/>
    </border>
    <border>
      <left/>
      <right/>
      <top/>
      <bottom style="medium">
        <color rgb="FF8DB3E2"/>
      </bottom>
      <diagonal/>
    </border>
    <border>
      <left style="medium">
        <color rgb="FF8DB3E2"/>
      </left>
      <right/>
      <top style="thin">
        <color rgb="FF8DB3E2"/>
      </top>
      <bottom style="medium">
        <color rgb="FF8DB3E2"/>
      </bottom>
      <diagonal/>
    </border>
    <border>
      <left/>
      <right/>
      <top style="thin">
        <color rgb="FF8DB3E2"/>
      </top>
      <bottom style="medium">
        <color rgb="FF8DB3E2"/>
      </bottom>
      <diagonal/>
    </border>
    <border>
      <left/>
      <right/>
      <top style="thin">
        <color rgb="FF8DB3E2"/>
      </top>
      <bottom style="medium">
        <color rgb="FF8DB3E2"/>
      </bottom>
      <diagonal/>
    </border>
    <border>
      <left style="medium">
        <color rgb="FF8DB3E2"/>
      </left>
      <right/>
      <top style="thin">
        <color rgb="FF8DB3E2"/>
      </top>
      <bottom style="medium">
        <color rgb="FF8DB3E2"/>
      </bottom>
      <diagonal/>
    </border>
    <border>
      <left/>
      <right/>
      <top style="thin">
        <color rgb="FF8DB3E2"/>
      </top>
      <bottom style="medium">
        <color rgb="FF8DB3E2"/>
      </bottom>
      <diagonal/>
    </border>
    <border>
      <left/>
      <right style="medium">
        <color rgb="FF8DB3E2"/>
      </right>
      <top style="thin">
        <color rgb="FF8DB3E2"/>
      </top>
      <bottom style="medium">
        <color rgb="FF8DB3E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theme="1"/>
      </bottom>
      <diagonal/>
    </border>
    <border>
      <left/>
      <right/>
      <top style="medium">
        <color rgb="FF0070C0"/>
      </top>
      <bottom style="thin">
        <color theme="1"/>
      </bottom>
      <diagonal/>
    </border>
    <border>
      <left/>
      <right style="thin">
        <color rgb="FF000000"/>
      </right>
      <top style="medium">
        <color rgb="FF0070C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theme="1"/>
      </bottom>
      <diagonal/>
    </border>
    <border>
      <left style="thin">
        <color rgb="FF000000"/>
      </left>
      <right style="medium">
        <color rgb="FF0070C0"/>
      </right>
      <top style="medium">
        <color rgb="FF0070C0"/>
      </top>
      <bottom style="thin">
        <color theme="1"/>
      </bottom>
      <diagonal/>
    </border>
    <border>
      <left style="medium">
        <color rgb="FF0070C0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medium">
        <color rgb="FF0070C0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rgb="FFB8CCE4"/>
      </left>
      <right style="thick">
        <color rgb="FFB8CCE4"/>
      </right>
      <top/>
      <bottom style="thin">
        <color rgb="FFB8CCE4"/>
      </bottom>
      <diagonal/>
    </border>
    <border>
      <left style="thick">
        <color rgb="FFB8CCE4"/>
      </left>
      <right style="medium">
        <color rgb="FFB8CCE4"/>
      </right>
      <top/>
      <bottom style="thin">
        <color rgb="FFB8CCE4"/>
      </bottom>
      <diagonal/>
    </border>
    <border>
      <left style="thick">
        <color rgb="FFB8CCE4"/>
      </left>
      <right style="medium">
        <color rgb="FF0070C0"/>
      </right>
      <top/>
      <bottom style="thin">
        <color rgb="FFB8CCE4"/>
      </bottom>
      <diagonal/>
    </border>
    <border>
      <left style="medium">
        <color rgb="FF0070C0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B8CCE4"/>
      </left>
      <right style="thick">
        <color rgb="FFB8CCE4"/>
      </right>
      <top style="thin">
        <color rgb="FFB8CCE4"/>
      </top>
      <bottom style="thin">
        <color rgb="FFB8CCE4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thin">
        <color rgb="FFB8CCE4"/>
      </bottom>
      <diagonal/>
    </border>
    <border>
      <left style="thick">
        <color rgb="FFB8CCE4"/>
      </left>
      <right style="medium">
        <color rgb="FF0070C0"/>
      </right>
      <top style="thin">
        <color rgb="FFB8CCE4"/>
      </top>
      <bottom style="thin">
        <color rgb="FFB8CCE4"/>
      </bottom>
      <diagonal/>
    </border>
    <border>
      <left style="medium">
        <color rgb="FF0070C0"/>
      </left>
      <right/>
      <top style="medium">
        <color rgb="FF95B3D7"/>
      </top>
      <bottom/>
      <diagonal/>
    </border>
    <border>
      <left/>
      <right/>
      <top style="medium">
        <color rgb="FF95B3D7"/>
      </top>
      <bottom/>
      <diagonal/>
    </border>
    <border>
      <left/>
      <right style="thin">
        <color rgb="FFB8CCE4"/>
      </right>
      <top style="medium">
        <color rgb="FF95B3D7"/>
      </top>
      <bottom/>
      <diagonal/>
    </border>
    <border>
      <left style="medium">
        <color rgb="FF0070C0"/>
      </left>
      <right/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medium">
        <color rgb="FF0070C0"/>
      </left>
      <right/>
      <top style="thin">
        <color rgb="FFB8CCE4"/>
      </top>
      <bottom style="medium">
        <color rgb="FF0070C0"/>
      </bottom>
      <diagonal/>
    </border>
    <border>
      <left/>
      <right/>
      <top style="thin">
        <color rgb="FFB8CCE4"/>
      </top>
      <bottom style="medium">
        <color rgb="FF0070C0"/>
      </bottom>
      <diagonal/>
    </border>
    <border>
      <left/>
      <right style="thin">
        <color rgb="FFB8CCE4"/>
      </right>
      <top style="thin">
        <color rgb="FFB8CCE4"/>
      </top>
      <bottom style="medium">
        <color rgb="FF0070C0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medium">
        <color rgb="FF0070C0"/>
      </bottom>
      <diagonal/>
    </border>
    <border>
      <left style="thick">
        <color rgb="FFB8CCE4"/>
      </left>
      <right style="medium">
        <color rgb="FF0070C0"/>
      </right>
      <top style="thin">
        <color rgb="FFB8CCE4"/>
      </top>
      <bottom style="medium">
        <color rgb="FF0070C0"/>
      </bottom>
      <diagonal/>
    </border>
    <border>
      <left style="thick">
        <color rgb="FF0070C0"/>
      </left>
      <right/>
      <top style="thick">
        <color rgb="FF0070C0"/>
      </top>
      <bottom style="thin">
        <color rgb="FF000000"/>
      </bottom>
      <diagonal/>
    </border>
    <border>
      <left/>
      <right/>
      <top style="thick">
        <color rgb="FF0070C0"/>
      </top>
      <bottom style="thin">
        <color rgb="FF000000"/>
      </bottom>
      <diagonal/>
    </border>
    <border>
      <left/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ck">
        <color rgb="FF0070C0"/>
      </right>
      <top style="thick">
        <color rgb="FF0070C0"/>
      </top>
      <bottom style="thin">
        <color rgb="FF000000"/>
      </bottom>
      <diagonal/>
    </border>
    <border>
      <left style="thick">
        <color rgb="FF0070C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70C0"/>
      </right>
      <top style="thin">
        <color rgb="FF000000"/>
      </top>
      <bottom style="thin">
        <color rgb="FF000000"/>
      </bottom>
      <diagonal/>
    </border>
    <border>
      <left style="thick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rgb="FFB8CCE4"/>
      </left>
      <right style="thick">
        <color rgb="FF0070C0"/>
      </right>
      <top style="thin">
        <color rgb="FFB8CCE4"/>
      </top>
      <bottom style="thin">
        <color rgb="FFB8CCE4"/>
      </bottom>
      <diagonal/>
    </border>
    <border>
      <left style="thick">
        <color rgb="FF0070C0"/>
      </left>
      <right/>
      <top style="medium">
        <color rgb="FF95B3D7"/>
      </top>
      <bottom/>
      <diagonal/>
    </border>
    <border>
      <left style="thick">
        <color rgb="FF0070C0"/>
      </left>
      <right/>
      <top/>
      <bottom style="thin">
        <color rgb="FFB8CCE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 style="thin">
        <color rgb="FFB8CCE4"/>
      </top>
      <bottom style="thick">
        <color rgb="FF0070C0"/>
      </bottom>
      <diagonal/>
    </border>
    <border>
      <left/>
      <right style="thin">
        <color rgb="FFB8CCE4"/>
      </right>
      <top style="thin">
        <color rgb="FFB8CCE4"/>
      </top>
      <bottom style="thick">
        <color rgb="FF0070C0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thick">
        <color rgb="FF0070C0"/>
      </bottom>
      <diagonal/>
    </border>
    <border>
      <left style="thick">
        <color rgb="FFB8CCE4"/>
      </left>
      <right style="thick">
        <color rgb="FF0070C0"/>
      </right>
      <top style="thin">
        <color rgb="FFB8CCE4"/>
      </top>
      <bottom style="thick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0000"/>
      </bottom>
      <diagonal/>
    </border>
    <border>
      <left/>
      <right/>
      <top style="medium">
        <color rgb="FF0070C0"/>
      </top>
      <bottom style="thin">
        <color rgb="FF000000"/>
      </bottom>
      <diagonal/>
    </border>
    <border>
      <left/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rgb="FF000000"/>
      </left>
      <right style="medium">
        <color rgb="FF0070C0"/>
      </right>
      <top style="medium">
        <color rgb="FF0070C0"/>
      </top>
      <bottom style="thin">
        <color rgb="FF000000"/>
      </bottom>
      <diagonal/>
    </border>
    <border>
      <left style="medium">
        <color rgb="FF0070C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70C0"/>
      </right>
      <top style="thin">
        <color rgb="FF000000"/>
      </top>
      <bottom style="thin">
        <color rgb="FF000000"/>
      </bottom>
      <diagonal/>
    </border>
    <border>
      <left style="thin">
        <color rgb="FFB8CCE4"/>
      </left>
      <right style="thick">
        <color rgb="FFB8CCE4"/>
      </right>
      <top style="thin">
        <color rgb="FFB8CCE4"/>
      </top>
      <bottom style="medium">
        <color rgb="FFB8CCE4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medium">
        <color rgb="FFB8CCE4"/>
      </bottom>
      <diagonal/>
    </border>
    <border>
      <left style="thick">
        <color rgb="FFB8CCE4"/>
      </left>
      <right style="medium">
        <color rgb="FF0070C0"/>
      </right>
      <top style="thin">
        <color rgb="FFB8CCE4"/>
      </top>
      <bottom style="medium">
        <color rgb="FFB8CCE4"/>
      </bottom>
      <diagonal/>
    </border>
    <border>
      <left style="thick">
        <color rgb="FF336699"/>
      </left>
      <right/>
      <top style="thick">
        <color rgb="FF336699"/>
      </top>
      <bottom style="thin">
        <color rgb="FF000000"/>
      </bottom>
      <diagonal/>
    </border>
    <border>
      <left/>
      <right/>
      <top style="thick">
        <color rgb="FF336699"/>
      </top>
      <bottom style="thin">
        <color rgb="FF000000"/>
      </bottom>
      <diagonal/>
    </border>
    <border>
      <left/>
      <right style="thin">
        <color rgb="FF000000"/>
      </right>
      <top style="thick">
        <color rgb="FF33669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336699"/>
      </top>
      <bottom style="thin">
        <color rgb="FF000000"/>
      </bottom>
      <diagonal/>
    </border>
    <border>
      <left style="thin">
        <color rgb="FF000000"/>
      </left>
      <right style="thick">
        <color rgb="FF336699"/>
      </right>
      <top style="thick">
        <color rgb="FF336699"/>
      </top>
      <bottom style="thin">
        <color rgb="FF000000"/>
      </bottom>
      <diagonal/>
    </border>
    <border>
      <left style="thick">
        <color rgb="FF336699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336699"/>
      </right>
      <top style="thin">
        <color rgb="FF000000"/>
      </top>
      <bottom style="thin">
        <color rgb="FF000000"/>
      </bottom>
      <diagonal/>
    </border>
    <border>
      <left style="thick">
        <color rgb="FF336699"/>
      </left>
      <right/>
      <top style="thin">
        <color theme="4"/>
      </top>
      <bottom style="thin">
        <color theme="4"/>
      </bottom>
      <diagonal/>
    </border>
    <border>
      <left style="thick">
        <color rgb="FFB8CCE4"/>
      </left>
      <right style="thick">
        <color rgb="FF336699"/>
      </right>
      <top style="thin">
        <color rgb="FFB8CCE4"/>
      </top>
      <bottom style="medium">
        <color rgb="FFB8CCE4"/>
      </bottom>
      <diagonal/>
    </border>
    <border>
      <left style="thick">
        <color rgb="FF336699"/>
      </left>
      <right/>
      <top style="medium">
        <color rgb="FF95B3D7"/>
      </top>
      <bottom/>
      <diagonal/>
    </border>
    <border>
      <left style="thick">
        <color rgb="FF336699"/>
      </left>
      <right/>
      <top style="thin">
        <color rgb="FFB8CCE4"/>
      </top>
      <bottom style="thin">
        <color rgb="FFB8CCE4"/>
      </bottom>
      <diagonal/>
    </border>
    <border>
      <left style="thick">
        <color rgb="FF336699"/>
      </left>
      <right/>
      <top style="thin">
        <color rgb="FFB8CCE4"/>
      </top>
      <bottom style="thick">
        <color rgb="FF336699"/>
      </bottom>
      <diagonal/>
    </border>
    <border>
      <left/>
      <right/>
      <top style="thin">
        <color rgb="FFB8CCE4"/>
      </top>
      <bottom style="thick">
        <color rgb="FF336699"/>
      </bottom>
      <diagonal/>
    </border>
    <border>
      <left/>
      <right style="thin">
        <color rgb="FFB8CCE4"/>
      </right>
      <top style="thin">
        <color rgb="FFB8CCE4"/>
      </top>
      <bottom style="thick">
        <color rgb="FF336699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thick">
        <color rgb="FF336699"/>
      </bottom>
      <diagonal/>
    </border>
    <border>
      <left style="thick">
        <color rgb="FFB8CCE4"/>
      </left>
      <right style="thick">
        <color rgb="FF336699"/>
      </right>
      <top style="thin">
        <color rgb="FFB8CCE4"/>
      </top>
      <bottom style="thick">
        <color rgb="FF336699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A5A5A5"/>
      </left>
      <right/>
      <top style="hair">
        <color rgb="FFA5A5A5"/>
      </top>
      <bottom/>
      <diagonal/>
    </border>
    <border>
      <left/>
      <right/>
      <top style="hair">
        <color rgb="FFA5A5A5"/>
      </top>
      <bottom/>
      <diagonal/>
    </border>
    <border>
      <left/>
      <right/>
      <top style="hair">
        <color rgb="FFA5A5A5"/>
      </top>
      <bottom/>
      <diagonal/>
    </border>
    <border>
      <left/>
      <right/>
      <top style="hair">
        <color rgb="FFA5A5A5"/>
      </top>
      <bottom/>
      <diagonal/>
    </border>
    <border>
      <left/>
      <right style="hair">
        <color rgb="FFA5A5A5"/>
      </right>
      <top style="hair">
        <color rgb="FFA5A5A5"/>
      </top>
      <bottom/>
      <diagonal/>
    </border>
    <border>
      <left style="hair">
        <color rgb="FFA5A5A5"/>
      </left>
      <right/>
      <top/>
      <bottom style="hair">
        <color rgb="FFA5A5A5"/>
      </bottom>
      <diagonal/>
    </border>
    <border>
      <left/>
      <right/>
      <top/>
      <bottom style="hair">
        <color rgb="FFA5A5A5"/>
      </bottom>
      <diagonal/>
    </border>
    <border>
      <left/>
      <right/>
      <top/>
      <bottom style="hair">
        <color rgb="FFA5A5A5"/>
      </bottom>
      <diagonal/>
    </border>
    <border>
      <left/>
      <right style="hair">
        <color rgb="FFA5A5A5"/>
      </right>
      <top/>
      <bottom style="hair">
        <color rgb="FFA5A5A5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8CCE4"/>
      </left>
      <right/>
      <top style="thin">
        <color rgb="FFB8CCE4"/>
      </top>
      <bottom/>
      <diagonal/>
    </border>
    <border>
      <left/>
      <right/>
      <top style="thin">
        <color rgb="FFB8CCE4"/>
      </top>
      <bottom/>
      <diagonal/>
    </border>
    <border>
      <left/>
      <right style="thin">
        <color rgb="FFB8CCE4"/>
      </right>
      <top style="thin">
        <color rgb="FFB8CCE4"/>
      </top>
      <bottom/>
      <diagonal/>
    </border>
    <border>
      <left style="thin">
        <color rgb="FFB8CCE4"/>
      </left>
      <right/>
      <top/>
      <bottom/>
      <diagonal/>
    </border>
    <border>
      <left/>
      <right style="thin">
        <color rgb="FFB8CCE4"/>
      </right>
      <top/>
      <bottom/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/>
      <top/>
      <bottom style="thin">
        <color rgb="FFB8CCE4"/>
      </bottom>
      <diagonal/>
    </border>
    <border>
      <left/>
      <right/>
      <top/>
      <bottom style="thin">
        <color rgb="FFB8CCE4"/>
      </bottom>
      <diagonal/>
    </border>
    <border>
      <left/>
      <right style="thin">
        <color rgb="FFB8CCE4"/>
      </right>
      <top/>
      <bottom style="thin">
        <color rgb="FFB8CCE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</borders>
  <cellStyleXfs count="2">
    <xf numFmtId="0" fontId="0" fillId="0" borderId="0"/>
    <xf numFmtId="0" fontId="102" fillId="0" borderId="0" applyNumberFormat="0" applyFill="0" applyBorder="0" applyAlignment="0" applyProtection="0"/>
  </cellStyleXfs>
  <cellXfs count="658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0" borderId="0" xfId="0" applyFont="1"/>
    <xf numFmtId="0" fontId="7" fillId="0" borderId="0" xfId="0" applyFont="1"/>
    <xf numFmtId="0" fontId="4" fillId="3" borderId="4" xfId="0" applyFont="1" applyFill="1" applyBorder="1"/>
    <xf numFmtId="0" fontId="8" fillId="3" borderId="4" xfId="0" applyFont="1" applyFill="1" applyBorder="1"/>
    <xf numFmtId="0" fontId="10" fillId="0" borderId="0" xfId="0" applyFont="1"/>
    <xf numFmtId="0" fontId="11" fillId="3" borderId="4" xfId="0" applyFont="1" applyFill="1" applyBorder="1"/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/>
    <xf numFmtId="0" fontId="7" fillId="3" borderId="4" xfId="0" applyFont="1" applyFill="1" applyBorder="1" applyAlignment="1">
      <alignment wrapText="1"/>
    </xf>
    <xf numFmtId="0" fontId="12" fillId="0" borderId="0" xfId="0" applyFont="1"/>
    <xf numFmtId="0" fontId="13" fillId="3" borderId="4" xfId="0" applyFont="1" applyFill="1" applyBorder="1"/>
    <xf numFmtId="0" fontId="10" fillId="3" borderId="4" xfId="0" applyFont="1" applyFill="1" applyBorder="1"/>
    <xf numFmtId="0" fontId="3" fillId="3" borderId="4" xfId="0" applyFont="1" applyFill="1" applyBorder="1"/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3" fontId="17" fillId="0" borderId="19" xfId="0" applyNumberFormat="1" applyFont="1" applyBorder="1" applyAlignment="1">
      <alignment horizontal="left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9" fillId="0" borderId="17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49" fontId="17" fillId="0" borderId="19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7" borderId="25" xfId="0" applyFont="1" applyFill="1" applyBorder="1" applyAlignment="1">
      <alignment horizontal="right"/>
    </xf>
    <xf numFmtId="0" fontId="21" fillId="8" borderId="26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7" fillId="7" borderId="33" xfId="0" applyFont="1" applyFill="1" applyBorder="1" applyAlignment="1">
      <alignment horizontal="right"/>
    </xf>
    <xf numFmtId="0" fontId="21" fillId="8" borderId="34" xfId="0" applyFont="1" applyFill="1" applyBorder="1" applyAlignment="1">
      <alignment horizontal="center"/>
    </xf>
    <xf numFmtId="0" fontId="17" fillId="7" borderId="35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right"/>
    </xf>
    <xf numFmtId="0" fontId="21" fillId="3" borderId="4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4" xfId="0" applyFont="1" applyFill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4" fillId="9" borderId="11" xfId="0" applyFont="1" applyFill="1" applyBorder="1" applyAlignment="1">
      <alignment horizontal="right" vertical="center"/>
    </xf>
    <xf numFmtId="0" fontId="24" fillId="9" borderId="12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39" xfId="0" applyFont="1" applyBorder="1" applyAlignment="1">
      <alignment horizontal="right"/>
    </xf>
    <xf numFmtId="1" fontId="17" fillId="10" borderId="40" xfId="0" applyNumberFormat="1" applyFont="1" applyFill="1" applyBorder="1" applyAlignment="1">
      <alignment horizontal="center"/>
    </xf>
    <xf numFmtId="1" fontId="17" fillId="10" borderId="41" xfId="0" applyNumberFormat="1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19" fillId="0" borderId="0" xfId="0" applyFont="1"/>
    <xf numFmtId="0" fontId="27" fillId="0" borderId="39" xfId="0" applyFont="1" applyBorder="1" applyAlignment="1">
      <alignment horizontal="right"/>
    </xf>
    <xf numFmtId="2" fontId="17" fillId="10" borderId="42" xfId="0" applyNumberFormat="1" applyFont="1" applyFill="1" applyBorder="1" applyAlignment="1">
      <alignment horizontal="center"/>
    </xf>
    <xf numFmtId="2" fontId="17" fillId="10" borderId="43" xfId="0" applyNumberFormat="1" applyFont="1" applyFill="1" applyBorder="1" applyAlignment="1">
      <alignment horizontal="center"/>
    </xf>
    <xf numFmtId="0" fontId="28" fillId="0" borderId="44" xfId="0" applyFont="1" applyBorder="1" applyAlignment="1">
      <alignment horizontal="right"/>
    </xf>
    <xf numFmtId="2" fontId="17" fillId="10" borderId="45" xfId="0" applyNumberFormat="1" applyFont="1" applyFill="1" applyBorder="1" applyAlignment="1">
      <alignment horizontal="center"/>
    </xf>
    <xf numFmtId="2" fontId="17" fillId="10" borderId="46" xfId="0" applyNumberFormat="1" applyFont="1" applyFill="1" applyBorder="1" applyAlignment="1">
      <alignment horizontal="center"/>
    </xf>
    <xf numFmtId="0" fontId="29" fillId="0" borderId="0" xfId="0" applyFont="1" applyAlignment="1">
      <alignment horizontal="right"/>
    </xf>
    <xf numFmtId="0" fontId="17" fillId="0" borderId="39" xfId="0" applyFont="1" applyBorder="1" applyAlignment="1">
      <alignment horizontal="right"/>
    </xf>
    <xf numFmtId="0" fontId="17" fillId="3" borderId="47" xfId="0" applyFont="1" applyFill="1" applyBorder="1" applyAlignment="1">
      <alignment horizontal="center"/>
    </xf>
    <xf numFmtId="0" fontId="16" fillId="11" borderId="11" xfId="0" applyFont="1" applyFill="1" applyBorder="1" applyAlignment="1">
      <alignment horizontal="center"/>
    </xf>
    <xf numFmtId="0" fontId="24" fillId="11" borderId="12" xfId="0" applyFont="1" applyFill="1" applyBorder="1" applyAlignment="1">
      <alignment horizontal="center"/>
    </xf>
    <xf numFmtId="0" fontId="24" fillId="11" borderId="13" xfId="0" applyFont="1" applyFill="1" applyBorder="1" applyAlignment="1">
      <alignment horizontal="center"/>
    </xf>
    <xf numFmtId="0" fontId="24" fillId="0" borderId="0" xfId="0" applyFont="1"/>
    <xf numFmtId="2" fontId="17" fillId="10" borderId="40" xfId="0" applyNumberFormat="1" applyFont="1" applyFill="1" applyBorder="1" applyAlignment="1">
      <alignment horizontal="center"/>
    </xf>
    <xf numFmtId="2" fontId="17" fillId="10" borderId="41" xfId="0" applyNumberFormat="1" applyFont="1" applyFill="1" applyBorder="1" applyAlignment="1">
      <alignment horizontal="center"/>
    </xf>
    <xf numFmtId="0" fontId="17" fillId="0" borderId="44" xfId="0" applyFont="1" applyBorder="1" applyAlignment="1">
      <alignment horizontal="right"/>
    </xf>
    <xf numFmtId="2" fontId="17" fillId="10" borderId="48" xfId="0" applyNumberFormat="1" applyFont="1" applyFill="1" applyBorder="1" applyAlignment="1">
      <alignment horizontal="center"/>
    </xf>
    <xf numFmtId="2" fontId="17" fillId="10" borderId="49" xfId="0" applyNumberFormat="1" applyFont="1" applyFill="1" applyBorder="1" applyAlignment="1">
      <alignment horizontal="center"/>
    </xf>
    <xf numFmtId="0" fontId="17" fillId="3" borderId="25" xfId="0" applyFont="1" applyFill="1" applyBorder="1" applyAlignment="1">
      <alignment horizontal="right"/>
    </xf>
    <xf numFmtId="2" fontId="17" fillId="3" borderId="4" xfId="0" applyNumberFormat="1" applyFont="1" applyFill="1" applyBorder="1" applyAlignment="1">
      <alignment horizontal="center"/>
    </xf>
    <xf numFmtId="0" fontId="17" fillId="11" borderId="13" xfId="0" applyFont="1" applyFill="1" applyBorder="1" applyAlignment="1">
      <alignment horizontal="center"/>
    </xf>
    <xf numFmtId="0" fontId="17" fillId="11" borderId="12" xfId="0" applyFont="1" applyFill="1" applyBorder="1" applyAlignment="1">
      <alignment horizontal="center"/>
    </xf>
    <xf numFmtId="2" fontId="17" fillId="10" borderId="4" xfId="0" applyNumberFormat="1" applyFont="1" applyFill="1" applyBorder="1" applyAlignment="1">
      <alignment horizontal="center"/>
    </xf>
    <xf numFmtId="2" fontId="17" fillId="10" borderId="4" xfId="0" applyNumberFormat="1" applyFont="1" applyFill="1" applyBorder="1"/>
    <xf numFmtId="2" fontId="17" fillId="10" borderId="47" xfId="0" applyNumberFormat="1" applyFont="1" applyFill="1" applyBorder="1" applyAlignment="1">
      <alignment horizontal="center"/>
    </xf>
    <xf numFmtId="2" fontId="17" fillId="10" borderId="35" xfId="0" applyNumberFormat="1" applyFont="1" applyFill="1" applyBorder="1" applyAlignment="1">
      <alignment horizontal="center"/>
    </xf>
    <xf numFmtId="2" fontId="17" fillId="10" borderId="35" xfId="0" applyNumberFormat="1" applyFont="1" applyFill="1" applyBorder="1"/>
    <xf numFmtId="2" fontId="17" fillId="10" borderId="50" xfId="0" applyNumberFormat="1" applyFont="1" applyFill="1" applyBorder="1" applyAlignment="1">
      <alignment horizontal="center"/>
    </xf>
    <xf numFmtId="2" fontId="17" fillId="3" borderId="4" xfId="0" applyNumberFormat="1" applyFont="1" applyFill="1" applyBorder="1"/>
    <xf numFmtId="0" fontId="16" fillId="12" borderId="51" xfId="0" applyFont="1" applyFill="1" applyBorder="1" applyAlignment="1">
      <alignment horizontal="center"/>
    </xf>
    <xf numFmtId="2" fontId="17" fillId="12" borderId="12" xfId="0" applyNumberFormat="1" applyFont="1" applyFill="1" applyBorder="1" applyAlignment="1">
      <alignment horizontal="center"/>
    </xf>
    <xf numFmtId="2" fontId="17" fillId="12" borderId="52" xfId="0" applyNumberFormat="1" applyFont="1" applyFill="1" applyBorder="1" applyAlignment="1">
      <alignment horizontal="center"/>
    </xf>
    <xf numFmtId="2" fontId="17" fillId="12" borderId="13" xfId="0" applyNumberFormat="1" applyFont="1" applyFill="1" applyBorder="1" applyAlignment="1">
      <alignment horizontal="center"/>
    </xf>
    <xf numFmtId="2" fontId="17" fillId="10" borderId="53" xfId="0" applyNumberFormat="1" applyFont="1" applyFill="1" applyBorder="1" applyAlignment="1">
      <alignment horizontal="center"/>
    </xf>
    <xf numFmtId="2" fontId="17" fillId="10" borderId="54" xfId="0" applyNumberFormat="1" applyFont="1" applyFill="1" applyBorder="1" applyAlignment="1">
      <alignment horizontal="center"/>
    </xf>
    <xf numFmtId="2" fontId="17" fillId="10" borderId="4" xfId="0" applyNumberFormat="1" applyFont="1" applyFill="1" applyBorder="1" applyAlignment="1">
      <alignment horizontal="left"/>
    </xf>
    <xf numFmtId="2" fontId="17" fillId="10" borderId="55" xfId="0" applyNumberFormat="1" applyFont="1" applyFill="1" applyBorder="1" applyAlignment="1">
      <alignment horizontal="center"/>
    </xf>
    <xf numFmtId="2" fontId="17" fillId="10" borderId="35" xfId="0" applyNumberFormat="1" applyFont="1" applyFill="1" applyBorder="1" applyAlignment="1">
      <alignment horizontal="left"/>
    </xf>
    <xf numFmtId="0" fontId="17" fillId="0" borderId="56" xfId="0" applyFont="1" applyBorder="1" applyAlignment="1">
      <alignment horizontal="center"/>
    </xf>
    <xf numFmtId="0" fontId="30" fillId="0" borderId="56" xfId="0" applyFont="1" applyBorder="1"/>
    <xf numFmtId="0" fontId="24" fillId="11" borderId="11" xfId="0" applyFont="1" applyFill="1" applyBorder="1" applyAlignment="1">
      <alignment horizontal="center"/>
    </xf>
    <xf numFmtId="0" fontId="17" fillId="0" borderId="57" xfId="0" applyFont="1" applyBorder="1" applyAlignment="1">
      <alignment horizontal="right"/>
    </xf>
    <xf numFmtId="2" fontId="17" fillId="13" borderId="58" xfId="0" applyNumberFormat="1" applyFont="1" applyFill="1" applyBorder="1" applyAlignment="1">
      <alignment horizontal="center"/>
    </xf>
    <xf numFmtId="2" fontId="17" fillId="13" borderId="59" xfId="0" applyNumberFormat="1" applyFont="1" applyFill="1" applyBorder="1" applyAlignment="1">
      <alignment horizontal="center"/>
    </xf>
    <xf numFmtId="0" fontId="19" fillId="0" borderId="44" xfId="0" applyFont="1" applyBorder="1" applyAlignment="1">
      <alignment horizontal="right"/>
    </xf>
    <xf numFmtId="2" fontId="31" fillId="13" borderId="48" xfId="0" applyNumberFormat="1" applyFont="1" applyFill="1" applyBorder="1" applyAlignment="1">
      <alignment horizontal="left" vertical="top" wrapText="1"/>
    </xf>
    <xf numFmtId="2" fontId="31" fillId="13" borderId="49" xfId="0" applyNumberFormat="1" applyFont="1" applyFill="1" applyBorder="1" applyAlignment="1">
      <alignment horizontal="left" vertical="top" wrapText="1"/>
    </xf>
    <xf numFmtId="0" fontId="19" fillId="3" borderId="25" xfId="0" applyFont="1" applyFill="1" applyBorder="1" applyAlignment="1">
      <alignment horizontal="right"/>
    </xf>
    <xf numFmtId="2" fontId="31" fillId="3" borderId="4" xfId="0" applyNumberFormat="1" applyFont="1" applyFill="1" applyBorder="1" applyAlignment="1">
      <alignment horizontal="left" vertical="top" wrapText="1"/>
    </xf>
    <xf numFmtId="0" fontId="19" fillId="3" borderId="4" xfId="0" applyFont="1" applyFill="1" applyBorder="1"/>
    <xf numFmtId="0" fontId="25" fillId="0" borderId="0" xfId="0" applyFont="1"/>
    <xf numFmtId="0" fontId="27" fillId="0" borderId="0" xfId="0" applyFont="1"/>
    <xf numFmtId="0" fontId="17" fillId="0" borderId="0" xfId="0" applyFont="1" applyAlignment="1">
      <alignment horizontal="right"/>
    </xf>
    <xf numFmtId="0" fontId="33" fillId="3" borderId="60" xfId="0" applyFont="1" applyFill="1" applyBorder="1" applyAlignment="1">
      <alignment horizontal="right" vertical="center"/>
    </xf>
    <xf numFmtId="0" fontId="33" fillId="3" borderId="63" xfId="0" applyFont="1" applyFill="1" applyBorder="1" applyAlignment="1">
      <alignment horizontal="right" vertical="center"/>
    </xf>
    <xf numFmtId="0" fontId="33" fillId="0" borderId="64" xfId="0" applyFont="1" applyBorder="1" applyAlignment="1">
      <alignment horizontal="right" vertical="center"/>
    </xf>
    <xf numFmtId="0" fontId="34" fillId="3" borderId="63" xfId="0" applyFont="1" applyFill="1" applyBorder="1" applyAlignment="1">
      <alignment horizontal="right" vertical="center"/>
    </xf>
    <xf numFmtId="49" fontId="34" fillId="8" borderId="63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17" fillId="3" borderId="4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37" fillId="14" borderId="69" xfId="0" applyFont="1" applyFill="1" applyBorder="1" applyAlignment="1">
      <alignment horizontal="center" vertical="center" wrapText="1"/>
    </xf>
    <xf numFmtId="0" fontId="16" fillId="14" borderId="63" xfId="0" applyFont="1" applyFill="1" applyBorder="1" applyAlignment="1">
      <alignment vertical="center" wrapText="1"/>
    </xf>
    <xf numFmtId="0" fontId="37" fillId="15" borderId="69" xfId="0" applyFont="1" applyFill="1" applyBorder="1" applyAlignment="1">
      <alignment horizontal="center" vertical="center"/>
    </xf>
    <xf numFmtId="0" fontId="37" fillId="7" borderId="69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5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vertical="center"/>
    </xf>
    <xf numFmtId="0" fontId="40" fillId="0" borderId="72" xfId="0" applyFont="1" applyBorder="1" applyAlignment="1">
      <alignment horizontal="center" vertical="center"/>
    </xf>
    <xf numFmtId="0" fontId="17" fillId="14" borderId="74" xfId="0" applyFont="1" applyFill="1" applyBorder="1" applyAlignment="1">
      <alignment vertical="center"/>
    </xf>
    <xf numFmtId="0" fontId="17" fillId="14" borderId="75" xfId="0" applyFont="1" applyFill="1" applyBorder="1" applyAlignment="1">
      <alignment vertical="center"/>
    </xf>
    <xf numFmtId="0" fontId="19" fillId="0" borderId="76" xfId="0" applyFont="1" applyBorder="1" applyAlignment="1">
      <alignment vertical="center"/>
    </xf>
    <xf numFmtId="0" fontId="17" fillId="15" borderId="74" xfId="0" applyFont="1" applyFill="1" applyBorder="1" applyAlignment="1">
      <alignment vertical="center"/>
    </xf>
    <xf numFmtId="0" fontId="17" fillId="15" borderId="75" xfId="0" applyFont="1" applyFill="1" applyBorder="1" applyAlignment="1">
      <alignment vertical="center"/>
    </xf>
    <xf numFmtId="0" fontId="35" fillId="0" borderId="72" xfId="0" applyFont="1" applyBorder="1" applyAlignment="1">
      <alignment horizontal="center" vertical="center"/>
    </xf>
    <xf numFmtId="0" fontId="17" fillId="7" borderId="74" xfId="0" applyFont="1" applyFill="1" applyBorder="1" applyAlignment="1">
      <alignment vertical="center"/>
    </xf>
    <xf numFmtId="0" fontId="17" fillId="7" borderId="75" xfId="0" applyFont="1" applyFill="1" applyBorder="1" applyAlignment="1">
      <alignment vertical="center"/>
    </xf>
    <xf numFmtId="0" fontId="24" fillId="0" borderId="72" xfId="0" applyFont="1" applyBorder="1" applyAlignment="1">
      <alignment horizontal="center" vertical="center"/>
    </xf>
    <xf numFmtId="0" fontId="42" fillId="7" borderId="74" xfId="0" applyFont="1" applyFill="1" applyBorder="1" applyAlignment="1">
      <alignment vertical="center"/>
    </xf>
    <xf numFmtId="0" fontId="42" fillId="7" borderId="75" xfId="0" applyFont="1" applyFill="1" applyBorder="1" applyAlignment="1">
      <alignment vertical="center"/>
    </xf>
    <xf numFmtId="0" fontId="35" fillId="3" borderId="77" xfId="0" applyFont="1" applyFill="1" applyBorder="1" applyAlignment="1">
      <alignment horizontal="center" vertical="center"/>
    </xf>
    <xf numFmtId="0" fontId="19" fillId="0" borderId="76" xfId="0" applyFont="1" applyBorder="1" applyAlignment="1">
      <alignment vertical="center"/>
    </xf>
    <xf numFmtId="0" fontId="43" fillId="3" borderId="77" xfId="0" applyFont="1" applyFill="1" applyBorder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0" fontId="44" fillId="7" borderId="74" xfId="0" applyFont="1" applyFill="1" applyBorder="1" applyAlignment="1">
      <alignment vertical="center"/>
    </xf>
    <xf numFmtId="0" fontId="17" fillId="14" borderId="70" xfId="0" applyFont="1" applyFill="1" applyBorder="1" applyAlignment="1">
      <alignment vertical="center"/>
    </xf>
    <xf numFmtId="0" fontId="17" fillId="14" borderId="71" xfId="0" applyFont="1" applyFill="1" applyBorder="1" applyAlignment="1">
      <alignment vertical="center"/>
    </xf>
    <xf numFmtId="0" fontId="17" fillId="14" borderId="78" xfId="0" applyFont="1" applyFill="1" applyBorder="1" applyAlignment="1">
      <alignment vertical="center"/>
    </xf>
    <xf numFmtId="0" fontId="17" fillId="14" borderId="79" xfId="0" applyFont="1" applyFill="1" applyBorder="1" applyAlignment="1">
      <alignment vertical="center"/>
    </xf>
    <xf numFmtId="0" fontId="17" fillId="14" borderId="80" xfId="0" applyFont="1" applyFill="1" applyBorder="1" applyAlignment="1">
      <alignment vertical="center"/>
    </xf>
    <xf numFmtId="0" fontId="17" fillId="14" borderId="81" xfId="0" applyFont="1" applyFill="1" applyBorder="1" applyAlignment="1">
      <alignment vertical="center"/>
    </xf>
    <xf numFmtId="0" fontId="17" fillId="15" borderId="82" xfId="0" applyFont="1" applyFill="1" applyBorder="1" applyAlignment="1">
      <alignment vertical="center"/>
    </xf>
    <xf numFmtId="0" fontId="17" fillId="15" borderId="83" xfId="0" applyFont="1" applyFill="1" applyBorder="1" applyAlignment="1">
      <alignment vertical="center"/>
    </xf>
    <xf numFmtId="0" fontId="17" fillId="7" borderId="82" xfId="0" applyFont="1" applyFill="1" applyBorder="1" applyAlignment="1">
      <alignment vertical="center"/>
    </xf>
    <xf numFmtId="0" fontId="17" fillId="7" borderId="83" xfId="0" applyFont="1" applyFill="1" applyBorder="1" applyAlignment="1">
      <alignment vertical="center"/>
    </xf>
    <xf numFmtId="0" fontId="24" fillId="0" borderId="84" xfId="0" applyFont="1" applyBorder="1" applyAlignment="1">
      <alignment horizontal="center" vertical="center"/>
    </xf>
    <xf numFmtId="0" fontId="17" fillId="14" borderId="85" xfId="0" applyFont="1" applyFill="1" applyBorder="1" applyAlignment="1">
      <alignment vertical="center"/>
    </xf>
    <xf numFmtId="0" fontId="17" fillId="14" borderId="9" xfId="0" applyFont="1" applyFill="1" applyBorder="1" applyAlignment="1">
      <alignment vertical="center"/>
    </xf>
    <xf numFmtId="0" fontId="17" fillId="14" borderId="10" xfId="0" applyFont="1" applyFill="1" applyBorder="1" applyAlignment="1">
      <alignment vertical="center"/>
    </xf>
    <xf numFmtId="0" fontId="17" fillId="15" borderId="86" xfId="0" applyFont="1" applyFill="1" applyBorder="1" applyAlignment="1">
      <alignment vertical="center"/>
    </xf>
    <xf numFmtId="0" fontId="17" fillId="15" borderId="87" xfId="0" applyFont="1" applyFill="1" applyBorder="1" applyAlignment="1">
      <alignment vertical="center"/>
    </xf>
    <xf numFmtId="0" fontId="17" fillId="15" borderId="91" xfId="0" applyFont="1" applyFill="1" applyBorder="1" applyAlignment="1">
      <alignment horizontal="left" vertical="center"/>
    </xf>
    <xf numFmtId="0" fontId="17" fillId="15" borderId="92" xfId="0" applyFont="1" applyFill="1" applyBorder="1" applyAlignment="1">
      <alignment horizontal="left" vertical="center"/>
    </xf>
    <xf numFmtId="0" fontId="17" fillId="15" borderId="93" xfId="0" applyFont="1" applyFill="1" applyBorder="1" applyAlignment="1">
      <alignment horizontal="left" vertical="center"/>
    </xf>
    <xf numFmtId="0" fontId="17" fillId="7" borderId="94" xfId="0" applyFont="1" applyFill="1" applyBorder="1" applyAlignment="1">
      <alignment vertical="center"/>
    </xf>
    <xf numFmtId="0" fontId="17" fillId="7" borderId="95" xfId="0" applyFont="1" applyFill="1" applyBorder="1" applyAlignment="1">
      <alignment vertical="center"/>
    </xf>
    <xf numFmtId="0" fontId="24" fillId="0" borderId="96" xfId="0" applyFont="1" applyBorder="1" applyAlignment="1">
      <alignment horizontal="center" vertical="center"/>
    </xf>
    <xf numFmtId="0" fontId="17" fillId="15" borderId="88" xfId="0" applyFont="1" applyFill="1" applyBorder="1" applyAlignment="1">
      <alignment horizontal="left" vertical="center"/>
    </xf>
    <xf numFmtId="0" fontId="17" fillId="15" borderId="89" xfId="0" applyFont="1" applyFill="1" applyBorder="1" applyAlignment="1">
      <alignment horizontal="left" vertical="center"/>
    </xf>
    <xf numFmtId="0" fontId="17" fillId="15" borderId="90" xfId="0" applyFont="1" applyFill="1" applyBorder="1" applyAlignment="1">
      <alignment horizontal="left" vertical="center"/>
    </xf>
    <xf numFmtId="0" fontId="17" fillId="7" borderId="4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5" fillId="0" borderId="0" xfId="0" applyFont="1"/>
    <xf numFmtId="0" fontId="17" fillId="16" borderId="4" xfId="0" applyFont="1" applyFill="1" applyBorder="1" applyAlignment="1">
      <alignment horizontal="center"/>
    </xf>
    <xf numFmtId="0" fontId="17" fillId="16" borderId="97" xfId="0" applyFont="1" applyFill="1" applyBorder="1" applyAlignment="1">
      <alignment horizontal="center"/>
    </xf>
    <xf numFmtId="0" fontId="17" fillId="16" borderId="98" xfId="0" applyFont="1" applyFill="1" applyBorder="1" applyAlignment="1">
      <alignment horizontal="center"/>
    </xf>
    <xf numFmtId="0" fontId="17" fillId="0" borderId="99" xfId="0" applyFont="1" applyBorder="1" applyAlignment="1">
      <alignment horizontal="center"/>
    </xf>
    <xf numFmtId="0" fontId="17" fillId="0" borderId="102" xfId="0" applyFont="1" applyBorder="1" applyAlignment="1">
      <alignment horizontal="center"/>
    </xf>
    <xf numFmtId="0" fontId="19" fillId="0" borderId="102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00" xfId="0" applyFont="1" applyBorder="1"/>
    <xf numFmtId="0" fontId="17" fillId="0" borderId="101" xfId="0" applyFont="1" applyBorder="1"/>
    <xf numFmtId="0" fontId="17" fillId="17" borderId="103" xfId="0" applyFont="1" applyFill="1" applyBorder="1" applyAlignment="1">
      <alignment horizontal="center"/>
    </xf>
    <xf numFmtId="0" fontId="46" fillId="18" borderId="103" xfId="0" applyFont="1" applyFill="1" applyBorder="1" applyAlignment="1">
      <alignment horizontal="center"/>
    </xf>
    <xf numFmtId="0" fontId="17" fillId="16" borderId="103" xfId="0" applyFont="1" applyFill="1" applyBorder="1" applyAlignment="1">
      <alignment horizontal="center"/>
    </xf>
    <xf numFmtId="2" fontId="41" fillId="4" borderId="103" xfId="0" applyNumberFormat="1" applyFont="1" applyFill="1" applyBorder="1" applyAlignment="1">
      <alignment horizontal="center"/>
    </xf>
    <xf numFmtId="0" fontId="17" fillId="17" borderId="19" xfId="0" applyFont="1" applyFill="1" applyBorder="1" applyAlignment="1">
      <alignment horizontal="center"/>
    </xf>
    <xf numFmtId="0" fontId="46" fillId="18" borderId="19" xfId="0" applyFont="1" applyFill="1" applyBorder="1" applyAlignment="1">
      <alignment horizontal="center"/>
    </xf>
    <xf numFmtId="0" fontId="17" fillId="16" borderId="19" xfId="0" applyFont="1" applyFill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right"/>
    </xf>
    <xf numFmtId="0" fontId="17" fillId="0" borderId="100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0" fontId="17" fillId="0" borderId="104" xfId="0" applyFont="1" applyBorder="1" applyAlignment="1">
      <alignment horizontal="center" wrapText="1"/>
    </xf>
    <xf numFmtId="2" fontId="41" fillId="4" borderId="103" xfId="0" applyNumberFormat="1" applyFont="1" applyFill="1" applyBorder="1" applyAlignment="1">
      <alignment horizontal="right"/>
    </xf>
    <xf numFmtId="2" fontId="17" fillId="17" borderId="104" xfId="0" applyNumberFormat="1" applyFont="1" applyFill="1" applyBorder="1" applyAlignment="1">
      <alignment horizontal="center"/>
    </xf>
    <xf numFmtId="2" fontId="17" fillId="18" borderId="104" xfId="0" applyNumberFormat="1" applyFont="1" applyFill="1" applyBorder="1" applyAlignment="1">
      <alignment horizontal="center"/>
    </xf>
    <xf numFmtId="2" fontId="17" fillId="0" borderId="0" xfId="0" applyNumberFormat="1" applyFont="1"/>
    <xf numFmtId="2" fontId="17" fillId="16" borderId="104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19" fillId="0" borderId="100" xfId="0" applyFont="1" applyBorder="1" applyAlignment="1">
      <alignment horizontal="center"/>
    </xf>
    <xf numFmtId="2" fontId="17" fillId="4" borderId="104" xfId="0" applyNumberFormat="1" applyFont="1" applyFill="1" applyBorder="1" applyAlignment="1">
      <alignment horizontal="center"/>
    </xf>
    <xf numFmtId="0" fontId="35" fillId="0" borderId="19" xfId="0" applyFont="1" applyBorder="1" applyAlignment="1">
      <alignment horizontal="center"/>
    </xf>
    <xf numFmtId="0" fontId="41" fillId="0" borderId="19" xfId="0" applyFont="1" applyBorder="1" applyAlignment="1">
      <alignment horizontal="right"/>
    </xf>
    <xf numFmtId="0" fontId="48" fillId="0" borderId="0" xfId="0" applyFont="1"/>
    <xf numFmtId="2" fontId="17" fillId="17" borderId="103" xfId="0" applyNumberFormat="1" applyFont="1" applyFill="1" applyBorder="1" applyAlignment="1">
      <alignment horizontal="center"/>
    </xf>
    <xf numFmtId="2" fontId="49" fillId="18" borderId="103" xfId="0" applyNumberFormat="1" applyFont="1" applyFill="1" applyBorder="1" applyAlignment="1">
      <alignment horizontal="center"/>
    </xf>
    <xf numFmtId="2" fontId="35" fillId="16" borderId="103" xfId="0" applyNumberFormat="1" applyFont="1" applyFill="1" applyBorder="1" applyAlignment="1">
      <alignment horizontal="center"/>
    </xf>
    <xf numFmtId="2" fontId="19" fillId="4" borderId="103" xfId="0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35" fillId="0" borderId="0" xfId="0" applyFont="1"/>
    <xf numFmtId="2" fontId="49" fillId="3" borderId="4" xfId="0" applyNumberFormat="1" applyFont="1" applyFill="1" applyBorder="1" applyAlignment="1">
      <alignment horizontal="center"/>
    </xf>
    <xf numFmtId="2" fontId="35" fillId="3" borderId="4" xfId="0" applyNumberFormat="1" applyFont="1" applyFill="1" applyBorder="1" applyAlignment="1">
      <alignment horizontal="center"/>
    </xf>
    <xf numFmtId="2" fontId="19" fillId="3" borderId="4" xfId="0" applyNumberFormat="1" applyFont="1" applyFill="1" applyBorder="1" applyAlignment="1">
      <alignment horizontal="center"/>
    </xf>
    <xf numFmtId="2" fontId="41" fillId="3" borderId="4" xfId="0" applyNumberFormat="1" applyFont="1" applyFill="1" applyBorder="1" applyAlignment="1">
      <alignment horizontal="right"/>
    </xf>
    <xf numFmtId="0" fontId="17" fillId="3" borderId="4" xfId="0" applyFont="1" applyFill="1" applyBorder="1" applyAlignment="1">
      <alignment horizontal="left"/>
    </xf>
    <xf numFmtId="165" fontId="17" fillId="3" borderId="4" xfId="0" applyNumberFormat="1" applyFont="1" applyFill="1" applyBorder="1" applyAlignment="1">
      <alignment horizontal="center"/>
    </xf>
    <xf numFmtId="165" fontId="46" fillId="3" borderId="4" xfId="0" applyNumberFormat="1" applyFont="1" applyFill="1" applyBorder="1" applyAlignment="1">
      <alignment horizontal="center"/>
    </xf>
    <xf numFmtId="0" fontId="17" fillId="17" borderId="4" xfId="0" applyFont="1" applyFill="1" applyBorder="1" applyAlignment="1">
      <alignment horizontal="center"/>
    </xf>
    <xf numFmtId="0" fontId="17" fillId="17" borderId="4" xfId="0" applyFont="1" applyFill="1" applyBorder="1" applyAlignment="1">
      <alignment horizontal="left"/>
    </xf>
    <xf numFmtId="0" fontId="17" fillId="18" borderId="4" xfId="0" applyFont="1" applyFill="1" applyBorder="1" applyAlignment="1">
      <alignment horizontal="center"/>
    </xf>
    <xf numFmtId="165" fontId="17" fillId="18" borderId="4" xfId="0" applyNumberFormat="1" applyFont="1" applyFill="1" applyBorder="1" applyAlignment="1">
      <alignment horizontal="right"/>
    </xf>
    <xf numFmtId="0" fontId="50" fillId="0" borderId="0" xfId="0" applyFont="1"/>
    <xf numFmtId="1" fontId="50" fillId="17" borderId="4" xfId="0" applyNumberFormat="1" applyFont="1" applyFill="1" applyBorder="1" applyAlignment="1">
      <alignment horizontal="center"/>
    </xf>
    <xf numFmtId="2" fontId="50" fillId="17" borderId="4" xfId="0" applyNumberFormat="1" applyFont="1" applyFill="1" applyBorder="1" applyAlignment="1">
      <alignment horizontal="center"/>
    </xf>
    <xf numFmtId="166" fontId="50" fillId="17" borderId="4" xfId="0" applyNumberFormat="1" applyFont="1" applyFill="1" applyBorder="1"/>
    <xf numFmtId="0" fontId="50" fillId="17" borderId="4" xfId="0" applyFont="1" applyFill="1" applyBorder="1" applyAlignment="1">
      <alignment horizontal="left"/>
    </xf>
    <xf numFmtId="0" fontId="50" fillId="3" borderId="4" xfId="0" applyFont="1" applyFill="1" applyBorder="1" applyAlignment="1">
      <alignment horizontal="center"/>
    </xf>
    <xf numFmtId="2" fontId="50" fillId="18" borderId="4" xfId="0" applyNumberFormat="1" applyFont="1" applyFill="1" applyBorder="1" applyAlignment="1">
      <alignment horizontal="center"/>
    </xf>
    <xf numFmtId="166" fontId="50" fillId="18" borderId="4" xfId="0" applyNumberFormat="1" applyFont="1" applyFill="1" applyBorder="1" applyAlignment="1">
      <alignment horizontal="right"/>
    </xf>
    <xf numFmtId="2" fontId="50" fillId="0" borderId="0" xfId="0" applyNumberFormat="1" applyFont="1"/>
    <xf numFmtId="0" fontId="51" fillId="3" borderId="4" xfId="0" applyFont="1" applyFill="1" applyBorder="1" applyAlignment="1">
      <alignment horizontal="left" vertical="center"/>
    </xf>
    <xf numFmtId="0" fontId="50" fillId="17" borderId="4" xfId="0" applyFont="1" applyFill="1" applyBorder="1" applyAlignment="1">
      <alignment horizontal="center"/>
    </xf>
    <xf numFmtId="0" fontId="50" fillId="3" borderId="4" xfId="0" applyFont="1" applyFill="1" applyBorder="1" applyAlignment="1">
      <alignment horizontal="left"/>
    </xf>
    <xf numFmtId="0" fontId="52" fillId="3" borderId="4" xfId="0" applyFont="1" applyFill="1" applyBorder="1" applyAlignment="1">
      <alignment horizontal="left"/>
    </xf>
    <xf numFmtId="0" fontId="50" fillId="3" borderId="4" xfId="0" applyFont="1" applyFill="1" applyBorder="1"/>
    <xf numFmtId="166" fontId="17" fillId="0" borderId="0" xfId="0" applyNumberFormat="1" applyFont="1"/>
    <xf numFmtId="165" fontId="17" fillId="16" borderId="4" xfId="0" applyNumberFormat="1" applyFont="1" applyFill="1" applyBorder="1" applyAlignment="1">
      <alignment horizontal="center"/>
    </xf>
    <xf numFmtId="165" fontId="17" fillId="16" borderId="4" xfId="0" applyNumberFormat="1" applyFont="1" applyFill="1" applyBorder="1" applyAlignment="1">
      <alignment horizontal="left"/>
    </xf>
    <xf numFmtId="0" fontId="17" fillId="16" borderId="4" xfId="0" applyFont="1" applyFill="1" applyBorder="1"/>
    <xf numFmtId="0" fontId="17" fillId="4" borderId="4" xfId="0" applyFont="1" applyFill="1" applyBorder="1" applyAlignment="1">
      <alignment horizontal="center"/>
    </xf>
    <xf numFmtId="165" fontId="17" fillId="4" borderId="4" xfId="0" applyNumberFormat="1" applyFont="1" applyFill="1" applyBorder="1" applyAlignment="1">
      <alignment horizontal="right"/>
    </xf>
    <xf numFmtId="1" fontId="17" fillId="16" borderId="4" xfId="0" applyNumberFormat="1" applyFont="1" applyFill="1" applyBorder="1" applyAlignment="1">
      <alignment horizontal="center"/>
    </xf>
    <xf numFmtId="2" fontId="50" fillId="16" borderId="4" xfId="0" applyNumberFormat="1" applyFont="1" applyFill="1" applyBorder="1" applyAlignment="1">
      <alignment horizontal="center"/>
    </xf>
    <xf numFmtId="166" fontId="50" fillId="16" borderId="4" xfId="0" applyNumberFormat="1" applyFont="1" applyFill="1" applyBorder="1"/>
    <xf numFmtId="0" fontId="50" fillId="16" borderId="4" xfId="0" applyFont="1" applyFill="1" applyBorder="1"/>
    <xf numFmtId="2" fontId="50" fillId="4" borderId="4" xfId="0" applyNumberFormat="1" applyFont="1" applyFill="1" applyBorder="1" applyAlignment="1">
      <alignment horizontal="center"/>
    </xf>
    <xf numFmtId="166" fontId="50" fillId="4" borderId="4" xfId="0" applyNumberFormat="1" applyFont="1" applyFill="1" applyBorder="1" applyAlignment="1">
      <alignment horizontal="right"/>
    </xf>
    <xf numFmtId="165" fontId="17" fillId="3" borderId="4" xfId="0" applyNumberFormat="1" applyFont="1" applyFill="1" applyBorder="1" applyAlignment="1">
      <alignment horizontal="left"/>
    </xf>
    <xf numFmtId="166" fontId="50" fillId="3" borderId="4" xfId="0" applyNumberFormat="1" applyFont="1" applyFill="1" applyBorder="1"/>
    <xf numFmtId="2" fontId="50" fillId="3" borderId="4" xfId="0" applyNumberFormat="1" applyFont="1" applyFill="1" applyBorder="1" applyAlignment="1">
      <alignment horizontal="center"/>
    </xf>
    <xf numFmtId="166" fontId="50" fillId="3" borderId="4" xfId="0" applyNumberFormat="1" applyFont="1" applyFill="1" applyBorder="1" applyAlignment="1">
      <alignment horizontal="right"/>
    </xf>
    <xf numFmtId="0" fontId="17" fillId="0" borderId="105" xfId="0" applyFont="1" applyBorder="1" applyAlignment="1">
      <alignment horizontal="left"/>
    </xf>
    <xf numFmtId="0" fontId="17" fillId="0" borderId="106" xfId="0" applyFont="1" applyBorder="1" applyAlignment="1">
      <alignment horizontal="left"/>
    </xf>
    <xf numFmtId="166" fontId="17" fillId="0" borderId="106" xfId="0" applyNumberFormat="1" applyFont="1" applyBorder="1" applyAlignment="1">
      <alignment horizontal="left"/>
    </xf>
    <xf numFmtId="0" fontId="17" fillId="0" borderId="107" xfId="0" applyFont="1" applyBorder="1"/>
    <xf numFmtId="0" fontId="17" fillId="0" borderId="108" xfId="0" applyFont="1" applyBorder="1" applyAlignment="1">
      <alignment horizontal="center"/>
    </xf>
    <xf numFmtId="0" fontId="17" fillId="0" borderId="109" xfId="0" applyFont="1" applyBorder="1" applyAlignment="1">
      <alignment horizontal="center"/>
    </xf>
    <xf numFmtId="166" fontId="17" fillId="0" borderId="110" xfId="0" applyNumberFormat="1" applyFont="1" applyBorder="1" applyAlignment="1">
      <alignment horizontal="left"/>
    </xf>
    <xf numFmtId="0" fontId="17" fillId="0" borderId="111" xfId="0" applyFont="1" applyBorder="1" applyAlignment="1">
      <alignment horizontal="center"/>
    </xf>
    <xf numFmtId="0" fontId="17" fillId="0" borderId="112" xfId="0" applyFont="1" applyBorder="1" applyAlignment="1">
      <alignment horizontal="center"/>
    </xf>
    <xf numFmtId="49" fontId="17" fillId="0" borderId="113" xfId="0" applyNumberFormat="1" applyFont="1" applyBorder="1" applyAlignment="1">
      <alignment horizontal="center"/>
    </xf>
    <xf numFmtId="0" fontId="17" fillId="0" borderId="114" xfId="0" applyFont="1" applyBorder="1" applyAlignment="1">
      <alignment horizontal="center"/>
    </xf>
    <xf numFmtId="0" fontId="17" fillId="14" borderId="115" xfId="0" applyFont="1" applyFill="1" applyBorder="1"/>
    <xf numFmtId="0" fontId="17" fillId="14" borderId="116" xfId="0" applyFont="1" applyFill="1" applyBorder="1"/>
    <xf numFmtId="0" fontId="17" fillId="0" borderId="117" xfId="0" applyFont="1" applyBorder="1" applyAlignment="1">
      <alignment horizontal="center"/>
    </xf>
    <xf numFmtId="0" fontId="17" fillId="0" borderId="118" xfId="0" applyFont="1" applyBorder="1" applyAlignment="1">
      <alignment horizontal="center"/>
    </xf>
    <xf numFmtId="0" fontId="17" fillId="0" borderId="119" xfId="0" applyFont="1" applyBorder="1" applyAlignment="1">
      <alignment horizontal="center"/>
    </xf>
    <xf numFmtId="0" fontId="47" fillId="3" borderId="4" xfId="0" applyFont="1" applyFill="1" applyBorder="1" applyAlignment="1">
      <alignment horizontal="center"/>
    </xf>
    <xf numFmtId="0" fontId="17" fillId="14" borderId="120" xfId="0" applyFont="1" applyFill="1" applyBorder="1"/>
    <xf numFmtId="0" fontId="17" fillId="14" borderId="121" xfId="0" applyFont="1" applyFill="1" applyBorder="1"/>
    <xf numFmtId="0" fontId="17" fillId="0" borderId="122" xfId="0" applyFont="1" applyBorder="1" applyAlignment="1">
      <alignment horizontal="center"/>
    </xf>
    <xf numFmtId="0" fontId="17" fillId="0" borderId="123" xfId="0" applyFont="1" applyBorder="1" applyAlignment="1">
      <alignment horizontal="center"/>
    </xf>
    <xf numFmtId="0" fontId="17" fillId="0" borderId="124" xfId="0" applyFont="1" applyBorder="1" applyAlignment="1">
      <alignment horizontal="center"/>
    </xf>
    <xf numFmtId="0" fontId="17" fillId="15" borderId="125" xfId="0" applyFont="1" applyFill="1" applyBorder="1"/>
    <xf numFmtId="0" fontId="17" fillId="15" borderId="126" xfId="0" applyFont="1" applyFill="1" applyBorder="1"/>
    <xf numFmtId="0" fontId="17" fillId="15" borderId="127" xfId="0" applyFont="1" applyFill="1" applyBorder="1"/>
    <xf numFmtId="0" fontId="19" fillId="3" borderId="4" xfId="0" applyFont="1" applyFill="1" applyBorder="1" applyAlignment="1">
      <alignment horizontal="center"/>
    </xf>
    <xf numFmtId="2" fontId="17" fillId="3" borderId="4" xfId="0" applyNumberFormat="1" applyFont="1" applyFill="1" applyBorder="1" applyAlignment="1">
      <alignment horizontal="right"/>
    </xf>
    <xf numFmtId="0" fontId="17" fillId="7" borderId="128" xfId="0" applyFont="1" applyFill="1" applyBorder="1"/>
    <xf numFmtId="0" fontId="17" fillId="7" borderId="129" xfId="0" applyFont="1" applyFill="1" applyBorder="1"/>
    <xf numFmtId="0" fontId="17" fillId="7" borderId="130" xfId="0" applyFont="1" applyFill="1" applyBorder="1"/>
    <xf numFmtId="0" fontId="17" fillId="7" borderId="131" xfId="0" applyFont="1" applyFill="1" applyBorder="1"/>
    <xf numFmtId="0" fontId="17" fillId="7" borderId="132" xfId="0" applyFont="1" applyFill="1" applyBorder="1"/>
    <xf numFmtId="0" fontId="17" fillId="7" borderId="133" xfId="0" applyFont="1" applyFill="1" applyBorder="1"/>
    <xf numFmtId="0" fontId="17" fillId="0" borderId="134" xfId="0" applyFont="1" applyBorder="1" applyAlignment="1">
      <alignment horizontal="center"/>
    </xf>
    <xf numFmtId="0" fontId="17" fillId="0" borderId="135" xfId="0" applyFont="1" applyBorder="1" applyAlignment="1">
      <alignment horizontal="center"/>
    </xf>
    <xf numFmtId="0" fontId="17" fillId="0" borderId="136" xfId="0" applyFont="1" applyBorder="1" applyAlignment="1">
      <alignment horizontal="left"/>
    </xf>
    <xf numFmtId="0" fontId="17" fillId="0" borderId="137" xfId="0" applyFont="1" applyBorder="1" applyAlignment="1">
      <alignment horizontal="left"/>
    </xf>
    <xf numFmtId="2" fontId="17" fillId="0" borderId="137" xfId="0" applyNumberFormat="1" applyFont="1" applyBorder="1" applyAlignment="1">
      <alignment horizontal="left"/>
    </xf>
    <xf numFmtId="166" fontId="17" fillId="0" borderId="137" xfId="0" applyNumberFormat="1" applyFont="1" applyBorder="1" applyAlignment="1">
      <alignment horizontal="left"/>
    </xf>
    <xf numFmtId="0" fontId="17" fillId="0" borderId="138" xfId="0" applyFont="1" applyBorder="1"/>
    <xf numFmtId="0" fontId="17" fillId="0" borderId="139" xfId="0" applyFont="1" applyBorder="1" applyAlignment="1">
      <alignment horizontal="center"/>
    </xf>
    <xf numFmtId="0" fontId="17" fillId="0" borderId="140" xfId="0" applyFont="1" applyBorder="1" applyAlignment="1">
      <alignment horizontal="center"/>
    </xf>
    <xf numFmtId="0" fontId="17" fillId="0" borderId="141" xfId="0" applyFont="1" applyBorder="1" applyAlignment="1">
      <alignment horizontal="left"/>
    </xf>
    <xf numFmtId="0" fontId="17" fillId="0" borderId="101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49" fontId="17" fillId="0" borderId="19" xfId="0" applyNumberFormat="1" applyFont="1" applyBorder="1" applyAlignment="1">
      <alignment horizontal="center"/>
    </xf>
    <xf numFmtId="0" fontId="17" fillId="0" borderId="142" xfId="0" applyFont="1" applyBorder="1" applyAlignment="1">
      <alignment horizontal="center"/>
    </xf>
    <xf numFmtId="0" fontId="17" fillId="14" borderId="143" xfId="0" applyFont="1" applyFill="1" applyBorder="1"/>
    <xf numFmtId="0" fontId="17" fillId="0" borderId="144" xfId="0" applyFont="1" applyBorder="1" applyAlignment="1">
      <alignment horizontal="center"/>
    </xf>
    <xf numFmtId="0" fontId="17" fillId="15" borderId="145" xfId="0" applyFont="1" applyFill="1" applyBorder="1"/>
    <xf numFmtId="0" fontId="17" fillId="7" borderId="146" xfId="0" applyFont="1" applyFill="1" applyBorder="1"/>
    <xf numFmtId="0" fontId="17" fillId="7" borderId="147" xfId="0" applyFont="1" applyFill="1" applyBorder="1"/>
    <xf numFmtId="0" fontId="17" fillId="7" borderId="148" xfId="0" applyFont="1" applyFill="1" applyBorder="1"/>
    <xf numFmtId="0" fontId="17" fillId="7" borderId="149" xfId="0" applyFont="1" applyFill="1" applyBorder="1"/>
    <xf numFmtId="0" fontId="17" fillId="0" borderId="150" xfId="0" applyFont="1" applyBorder="1" applyAlignment="1">
      <alignment horizontal="center"/>
    </xf>
    <xf numFmtId="0" fontId="17" fillId="0" borderId="151" xfId="0" applyFont="1" applyBorder="1" applyAlignment="1">
      <alignment horizontal="center"/>
    </xf>
    <xf numFmtId="0" fontId="17" fillId="0" borderId="152" xfId="0" applyFont="1" applyBorder="1" applyAlignment="1">
      <alignment horizontal="left"/>
    </xf>
    <xf numFmtId="0" fontId="17" fillId="0" borderId="153" xfId="0" applyFont="1" applyBorder="1" applyAlignment="1">
      <alignment horizontal="left"/>
    </xf>
    <xf numFmtId="2" fontId="17" fillId="0" borderId="153" xfId="0" applyNumberFormat="1" applyFont="1" applyBorder="1" applyAlignment="1">
      <alignment horizontal="left"/>
    </xf>
    <xf numFmtId="166" fontId="17" fillId="0" borderId="153" xfId="0" applyNumberFormat="1" applyFont="1" applyBorder="1" applyAlignment="1">
      <alignment horizontal="left"/>
    </xf>
    <xf numFmtId="0" fontId="17" fillId="0" borderId="154" xfId="0" applyFont="1" applyBorder="1"/>
    <xf numFmtId="0" fontId="17" fillId="0" borderId="155" xfId="0" applyFont="1" applyBorder="1" applyAlignment="1">
      <alignment horizontal="center"/>
    </xf>
    <xf numFmtId="0" fontId="17" fillId="0" borderId="156" xfId="0" applyFont="1" applyBorder="1" applyAlignment="1">
      <alignment horizontal="center"/>
    </xf>
    <xf numFmtId="0" fontId="17" fillId="0" borderId="157" xfId="0" applyFont="1" applyBorder="1" applyAlignment="1">
      <alignment horizontal="left"/>
    </xf>
    <xf numFmtId="0" fontId="17" fillId="0" borderId="158" xfId="0" applyFont="1" applyBorder="1" applyAlignment="1">
      <alignment horizontal="center"/>
    </xf>
    <xf numFmtId="0" fontId="17" fillId="0" borderId="159" xfId="0" applyFont="1" applyBorder="1" applyAlignment="1">
      <alignment horizontal="center"/>
    </xf>
    <xf numFmtId="0" fontId="17" fillId="0" borderId="160" xfId="0" applyFont="1" applyBorder="1" applyAlignment="1">
      <alignment horizontal="center"/>
    </xf>
    <xf numFmtId="0" fontId="17" fillId="0" borderId="161" xfId="0" applyFont="1" applyBorder="1" applyAlignment="1">
      <alignment horizontal="center"/>
    </xf>
    <xf numFmtId="0" fontId="17" fillId="0" borderId="162" xfId="0" applyFont="1" applyBorder="1" applyAlignment="1">
      <alignment horizontal="left"/>
    </xf>
    <xf numFmtId="0" fontId="17" fillId="0" borderId="163" xfId="0" applyFont="1" applyBorder="1" applyAlignment="1">
      <alignment horizontal="left"/>
    </xf>
    <xf numFmtId="2" fontId="17" fillId="0" borderId="163" xfId="0" applyNumberFormat="1" applyFont="1" applyBorder="1" applyAlignment="1">
      <alignment horizontal="left"/>
    </xf>
    <xf numFmtId="166" fontId="17" fillId="0" borderId="163" xfId="0" applyNumberFormat="1" applyFont="1" applyBorder="1" applyAlignment="1">
      <alignment horizontal="left"/>
    </xf>
    <xf numFmtId="0" fontId="17" fillId="0" borderId="164" xfId="0" applyFont="1" applyBorder="1"/>
    <xf numFmtId="0" fontId="17" fillId="0" borderId="165" xfId="0" applyFont="1" applyBorder="1" applyAlignment="1">
      <alignment horizontal="center"/>
    </xf>
    <xf numFmtId="0" fontId="17" fillId="0" borderId="166" xfId="0" applyFont="1" applyBorder="1" applyAlignment="1">
      <alignment horizontal="center"/>
    </xf>
    <xf numFmtId="0" fontId="17" fillId="0" borderId="167" xfId="0" applyFont="1" applyBorder="1" applyAlignment="1">
      <alignment horizontal="left"/>
    </xf>
    <xf numFmtId="0" fontId="17" fillId="0" borderId="168" xfId="0" applyFont="1" applyBorder="1" applyAlignment="1">
      <alignment horizontal="center"/>
    </xf>
    <xf numFmtId="0" fontId="17" fillId="14" borderId="169" xfId="0" applyFont="1" applyFill="1" applyBorder="1"/>
    <xf numFmtId="0" fontId="17" fillId="0" borderId="170" xfId="0" applyFont="1" applyBorder="1" applyAlignment="1">
      <alignment horizontal="center"/>
    </xf>
    <xf numFmtId="0" fontId="17" fillId="15" borderId="171" xfId="0" applyFont="1" applyFill="1" applyBorder="1"/>
    <xf numFmtId="0" fontId="17" fillId="7" borderId="172" xfId="0" applyFont="1" applyFill="1" applyBorder="1"/>
    <xf numFmtId="0" fontId="17" fillId="7" borderId="173" xfId="0" applyFont="1" applyFill="1" applyBorder="1"/>
    <xf numFmtId="0" fontId="17" fillId="7" borderId="174" xfId="0" applyFont="1" applyFill="1" applyBorder="1"/>
    <xf numFmtId="0" fontId="17" fillId="7" borderId="175" xfId="0" applyFont="1" applyFill="1" applyBorder="1"/>
    <xf numFmtId="0" fontId="17" fillId="0" borderId="176" xfId="0" applyFont="1" applyBorder="1" applyAlignment="1">
      <alignment horizontal="center"/>
    </xf>
    <xf numFmtId="0" fontId="17" fillId="0" borderId="177" xfId="0" applyFont="1" applyBorder="1" applyAlignment="1">
      <alignment horizontal="center"/>
    </xf>
    <xf numFmtId="0" fontId="53" fillId="3" borderId="4" xfId="0" applyFont="1" applyFill="1" applyBorder="1" applyAlignment="1">
      <alignment wrapText="1"/>
    </xf>
    <xf numFmtId="0" fontId="54" fillId="0" borderId="0" xfId="0" applyFont="1"/>
    <xf numFmtId="0" fontId="17" fillId="7" borderId="4" xfId="0" applyFont="1" applyFill="1" applyBorder="1" applyAlignment="1">
      <alignment horizontal="right"/>
    </xf>
    <xf numFmtId="49" fontId="24" fillId="7" borderId="181" xfId="0" applyNumberFormat="1" applyFont="1" applyFill="1" applyBorder="1" applyAlignment="1">
      <alignment horizontal="center"/>
    </xf>
    <xf numFmtId="0" fontId="24" fillId="7" borderId="4" xfId="0" applyFont="1" applyFill="1" applyBorder="1"/>
    <xf numFmtId="0" fontId="17" fillId="7" borderId="4" xfId="0" applyFont="1" applyFill="1" applyBorder="1"/>
    <xf numFmtId="0" fontId="54" fillId="0" borderId="0" xfId="0" applyFont="1" applyAlignment="1">
      <alignment horizontal="center"/>
    </xf>
    <xf numFmtId="0" fontId="55" fillId="0" borderId="0" xfId="0" applyFont="1"/>
    <xf numFmtId="0" fontId="33" fillId="0" borderId="0" xfId="0" applyFont="1"/>
    <xf numFmtId="0" fontId="54" fillId="3" borderId="4" xfId="0" applyFont="1" applyFill="1" applyBorder="1"/>
    <xf numFmtId="0" fontId="56" fillId="3" borderId="4" xfId="0" applyFont="1" applyFill="1" applyBorder="1" applyAlignment="1">
      <alignment horizontal="center"/>
    </xf>
    <xf numFmtId="0" fontId="57" fillId="3" borderId="4" xfId="0" applyFont="1" applyFill="1" applyBorder="1" applyAlignment="1">
      <alignment horizontal="left"/>
    </xf>
    <xf numFmtId="0" fontId="56" fillId="3" borderId="4" xfId="0" applyFont="1" applyFill="1" applyBorder="1"/>
    <xf numFmtId="0" fontId="57" fillId="0" borderId="0" xfId="0" applyFont="1"/>
    <xf numFmtId="0" fontId="57" fillId="0" borderId="0" xfId="0" applyFont="1" applyAlignment="1">
      <alignment horizontal="left"/>
    </xf>
    <xf numFmtId="0" fontId="57" fillId="3" borderId="4" xfId="0" applyFont="1" applyFill="1" applyBorder="1"/>
    <xf numFmtId="0" fontId="58" fillId="3" borderId="4" xfId="0" applyFont="1" applyFill="1" applyBorder="1" applyAlignment="1">
      <alignment horizontal="center"/>
    </xf>
    <xf numFmtId="0" fontId="59" fillId="3" borderId="4" xfId="0" applyFont="1" applyFill="1" applyBorder="1" applyAlignment="1">
      <alignment horizontal="left"/>
    </xf>
    <xf numFmtId="0" fontId="60" fillId="3" borderId="4" xfId="0" applyFont="1" applyFill="1" applyBorder="1"/>
    <xf numFmtId="0" fontId="61" fillId="3" borderId="4" xfId="0" applyFont="1" applyFill="1" applyBorder="1"/>
    <xf numFmtId="0" fontId="62" fillId="0" borderId="0" xfId="0" applyFont="1" applyAlignment="1">
      <alignment horizontal="center"/>
    </xf>
    <xf numFmtId="0" fontId="63" fillId="3" borderId="4" xfId="0" applyFont="1" applyFill="1" applyBorder="1"/>
    <xf numFmtId="1" fontId="61" fillId="3" borderId="4" xfId="0" applyNumberFormat="1" applyFont="1" applyFill="1" applyBorder="1" applyAlignment="1">
      <alignment horizontal="center"/>
    </xf>
    <xf numFmtId="2" fontId="61" fillId="3" borderId="4" xfId="0" applyNumberFormat="1" applyFont="1" applyFill="1" applyBorder="1" applyAlignment="1">
      <alignment horizontal="left"/>
    </xf>
    <xf numFmtId="2" fontId="61" fillId="3" borderId="4" xfId="0" applyNumberFormat="1" applyFont="1" applyFill="1" applyBorder="1"/>
    <xf numFmtId="0" fontId="57" fillId="0" borderId="0" xfId="0" applyFont="1" applyAlignment="1">
      <alignment horizontal="center"/>
    </xf>
    <xf numFmtId="49" fontId="57" fillId="0" borderId="0" xfId="0" applyNumberFormat="1" applyFont="1" applyAlignment="1">
      <alignment horizontal="center"/>
    </xf>
    <xf numFmtId="0" fontId="65" fillId="0" borderId="0" xfId="0" applyFont="1"/>
    <xf numFmtId="0" fontId="65" fillId="3" borderId="4" xfId="0" applyFont="1" applyFill="1" applyBorder="1"/>
    <xf numFmtId="0" fontId="66" fillId="0" borderId="0" xfId="0" applyFont="1"/>
    <xf numFmtId="0" fontId="66" fillId="3" borderId="4" xfId="0" applyFont="1" applyFill="1" applyBorder="1"/>
    <xf numFmtId="0" fontId="66" fillId="3" borderId="4" xfId="0" applyFont="1" applyFill="1" applyBorder="1" applyAlignment="1">
      <alignment horizontal="center"/>
    </xf>
    <xf numFmtId="0" fontId="67" fillId="3" borderId="4" xfId="0" applyFont="1" applyFill="1" applyBorder="1"/>
    <xf numFmtId="0" fontId="68" fillId="3" borderId="4" xfId="0" applyFont="1" applyFill="1" applyBorder="1" applyAlignment="1">
      <alignment horizontal="center" vertical="top"/>
    </xf>
    <xf numFmtId="0" fontId="69" fillId="0" borderId="0" xfId="0" applyFont="1"/>
    <xf numFmtId="0" fontId="68" fillId="0" borderId="0" xfId="0" applyFont="1" applyAlignment="1">
      <alignment horizontal="left"/>
    </xf>
    <xf numFmtId="0" fontId="70" fillId="0" borderId="0" xfId="0" applyFont="1"/>
    <xf numFmtId="0" fontId="33" fillId="0" borderId="0" xfId="0" applyFont="1" applyAlignment="1">
      <alignment horizontal="left"/>
    </xf>
    <xf numFmtId="0" fontId="71" fillId="0" borderId="0" xfId="0" applyFont="1"/>
    <xf numFmtId="0" fontId="72" fillId="3" borderId="4" xfId="0" applyFont="1" applyFill="1" applyBorder="1" applyAlignment="1">
      <alignment wrapText="1"/>
    </xf>
    <xf numFmtId="49" fontId="17" fillId="7" borderId="181" xfId="0" applyNumberFormat="1" applyFont="1" applyFill="1" applyBorder="1" applyAlignment="1">
      <alignment horizontal="center"/>
    </xf>
    <xf numFmtId="0" fontId="73" fillId="3" borderId="4" xfId="0" applyFont="1" applyFill="1" applyBorder="1"/>
    <xf numFmtId="0" fontId="74" fillId="3" borderId="4" xfId="0" applyFont="1" applyFill="1" applyBorder="1" applyAlignment="1">
      <alignment horizontal="right"/>
    </xf>
    <xf numFmtId="0" fontId="75" fillId="3" borderId="4" xfId="0" applyFont="1" applyFill="1" applyBorder="1" applyAlignment="1">
      <alignment horizontal="center"/>
    </xf>
    <xf numFmtId="0" fontId="74" fillId="3" borderId="4" xfId="0" applyFont="1" applyFill="1" applyBorder="1" applyAlignment="1">
      <alignment horizontal="center"/>
    </xf>
    <xf numFmtId="0" fontId="75" fillId="3" borderId="4" xfId="0" applyFont="1" applyFill="1" applyBorder="1"/>
    <xf numFmtId="0" fontId="56" fillId="0" borderId="0" xfId="0" applyFont="1"/>
    <xf numFmtId="0" fontId="76" fillId="3" borderId="4" xfId="0" applyFont="1" applyFill="1" applyBorder="1"/>
    <xf numFmtId="0" fontId="77" fillId="3" borderId="4" xfId="0" applyFont="1" applyFill="1" applyBorder="1" applyAlignment="1">
      <alignment horizontal="center"/>
    </xf>
    <xf numFmtId="0" fontId="78" fillId="3" borderId="4" xfId="0" applyFont="1" applyFill="1" applyBorder="1" applyAlignment="1">
      <alignment horizontal="left"/>
    </xf>
    <xf numFmtId="0" fontId="79" fillId="3" borderId="4" xfId="0" applyFont="1" applyFill="1" applyBorder="1"/>
    <xf numFmtId="0" fontId="56" fillId="3" borderId="182" xfId="0" applyFont="1" applyFill="1" applyBorder="1" applyAlignment="1">
      <alignment horizontal="center"/>
    </xf>
    <xf numFmtId="2" fontId="57" fillId="3" borderId="183" xfId="0" applyNumberFormat="1" applyFont="1" applyFill="1" applyBorder="1" applyAlignment="1">
      <alignment horizontal="left"/>
    </xf>
    <xf numFmtId="2" fontId="56" fillId="3" borderId="183" xfId="0" applyNumberFormat="1" applyFont="1" applyFill="1" applyBorder="1" applyAlignment="1">
      <alignment horizontal="left"/>
    </xf>
    <xf numFmtId="0" fontId="56" fillId="0" borderId="184" xfId="0" applyFont="1" applyBorder="1"/>
    <xf numFmtId="0" fontId="56" fillId="3" borderId="183" xfId="0" applyFont="1" applyFill="1" applyBorder="1"/>
    <xf numFmtId="0" fontId="56" fillId="0" borderId="187" xfId="0" applyFont="1" applyBorder="1"/>
    <xf numFmtId="0" fontId="57" fillId="0" borderId="188" xfId="0" applyFont="1" applyBorder="1"/>
    <xf numFmtId="0" fontId="56" fillId="0" borderId="188" xfId="0" applyFont="1" applyBorder="1"/>
    <xf numFmtId="0" fontId="82" fillId="0" borderId="0" xfId="0" applyFont="1"/>
    <xf numFmtId="0" fontId="82" fillId="3" borderId="4" xfId="0" applyFont="1" applyFill="1" applyBorder="1" applyAlignment="1">
      <alignment vertical="center"/>
    </xf>
    <xf numFmtId="0" fontId="82" fillId="3" borderId="4" xfId="0" applyFont="1" applyFill="1" applyBorder="1" applyAlignment="1">
      <alignment horizontal="left" vertical="center"/>
    </xf>
    <xf numFmtId="0" fontId="82" fillId="3" borderId="4" xfId="0" applyFont="1" applyFill="1" applyBorder="1" applyAlignment="1">
      <alignment horizontal="center" vertical="center"/>
    </xf>
    <xf numFmtId="0" fontId="82" fillId="3" borderId="4" xfId="0" applyFont="1" applyFill="1" applyBorder="1"/>
    <xf numFmtId="0" fontId="83" fillId="19" borderId="191" xfId="0" applyFont="1" applyFill="1" applyBorder="1" applyAlignment="1">
      <alignment horizontal="center" vertical="center" shrinkToFit="1"/>
    </xf>
    <xf numFmtId="0" fontId="83" fillId="19" borderId="192" xfId="0" applyFont="1" applyFill="1" applyBorder="1" applyAlignment="1">
      <alignment horizontal="center" vertical="center" shrinkToFit="1"/>
    </xf>
    <xf numFmtId="0" fontId="83" fillId="19" borderId="193" xfId="0" applyFont="1" applyFill="1" applyBorder="1" applyAlignment="1">
      <alignment horizontal="center" vertical="center" shrinkToFit="1"/>
    </xf>
    <xf numFmtId="0" fontId="82" fillId="3" borderId="196" xfId="0" applyFont="1" applyFill="1" applyBorder="1" applyAlignment="1">
      <alignment horizontal="center"/>
    </xf>
    <xf numFmtId="0" fontId="82" fillId="3" borderId="103" xfId="0" applyFont="1" applyFill="1" applyBorder="1" applyAlignment="1">
      <alignment horizontal="left"/>
    </xf>
    <xf numFmtId="0" fontId="82" fillId="3" borderId="197" xfId="0" applyFont="1" applyFill="1" applyBorder="1" applyAlignment="1">
      <alignment horizontal="center"/>
    </xf>
    <xf numFmtId="0" fontId="44" fillId="3" borderId="19" xfId="0" applyFont="1" applyFill="1" applyBorder="1" applyAlignment="1">
      <alignment horizontal="center" vertical="center" wrapText="1" readingOrder="1"/>
    </xf>
    <xf numFmtId="0" fontId="82" fillId="3" borderId="18" xfId="0" applyFont="1" applyFill="1" applyBorder="1" applyAlignment="1">
      <alignment horizontal="center"/>
    </xf>
    <xf numFmtId="0" fontId="82" fillId="3" borderId="201" xfId="0" applyFont="1" applyFill="1" applyBorder="1" applyAlignment="1">
      <alignment horizontal="center"/>
    </xf>
    <xf numFmtId="0" fontId="84" fillId="3" borderId="19" xfId="0" applyFont="1" applyFill="1" applyBorder="1" applyAlignment="1">
      <alignment horizontal="center" vertical="center" wrapText="1" readingOrder="1"/>
    </xf>
    <xf numFmtId="0" fontId="85" fillId="3" borderId="19" xfId="0" applyFont="1" applyFill="1" applyBorder="1" applyAlignment="1">
      <alignment horizontal="center" vertical="center" wrapText="1" readingOrder="1"/>
    </xf>
    <xf numFmtId="0" fontId="82" fillId="3" borderId="203" xfId="0" applyFont="1" applyFill="1" applyBorder="1" applyAlignment="1">
      <alignment horizontal="center"/>
    </xf>
    <xf numFmtId="0" fontId="82" fillId="3" borderId="19" xfId="0" applyFont="1" applyFill="1" applyBorder="1" applyAlignment="1">
      <alignment horizontal="center"/>
    </xf>
    <xf numFmtId="0" fontId="82" fillId="3" borderId="103" xfId="0" applyFont="1" applyFill="1" applyBorder="1"/>
    <xf numFmtId="0" fontId="82" fillId="3" borderId="19" xfId="0" applyFont="1" applyFill="1" applyBorder="1" applyAlignment="1">
      <alignment horizontal="center" vertical="center"/>
    </xf>
    <xf numFmtId="0" fontId="82" fillId="3" borderId="19" xfId="0" applyFont="1" applyFill="1" applyBorder="1" applyAlignment="1">
      <alignment vertical="center"/>
    </xf>
    <xf numFmtId="49" fontId="82" fillId="3" borderId="19" xfId="0" applyNumberFormat="1" applyFont="1" applyFill="1" applyBorder="1" applyAlignment="1">
      <alignment horizontal="center"/>
    </xf>
    <xf numFmtId="49" fontId="82" fillId="3" borderId="19" xfId="0" applyNumberFormat="1" applyFont="1" applyFill="1" applyBorder="1"/>
    <xf numFmtId="0" fontId="82" fillId="3" borderId="201" xfId="0" applyFont="1" applyFill="1" applyBorder="1" applyAlignment="1">
      <alignment horizontal="left"/>
    </xf>
    <xf numFmtId="0" fontId="82" fillId="3" borderId="204" xfId="0" applyFont="1" applyFill="1" applyBorder="1" applyAlignment="1">
      <alignment horizontal="left"/>
    </xf>
    <xf numFmtId="0" fontId="82" fillId="3" borderId="201" xfId="0" applyFont="1" applyFill="1" applyBorder="1"/>
    <xf numFmtId="0" fontId="82" fillId="3" borderId="204" xfId="0" applyFont="1" applyFill="1" applyBorder="1"/>
    <xf numFmtId="0" fontId="82" fillId="3" borderId="4" xfId="0" applyFont="1" applyFill="1" applyBorder="1" applyAlignment="1">
      <alignment horizontal="center"/>
    </xf>
    <xf numFmtId="0" fontId="82" fillId="3" borderId="4" xfId="0" applyFont="1" applyFill="1" applyBorder="1" applyAlignment="1">
      <alignment horizontal="left"/>
    </xf>
    <xf numFmtId="0" fontId="83" fillId="3" borderId="4" xfId="0" applyFont="1" applyFill="1" applyBorder="1" applyAlignment="1">
      <alignment horizontal="center"/>
    </xf>
    <xf numFmtId="0" fontId="83" fillId="12" borderId="208" xfId="0" applyFont="1" applyFill="1" applyBorder="1" applyAlignment="1">
      <alignment horizontal="center"/>
    </xf>
    <xf numFmtId="0" fontId="83" fillId="12" borderId="209" xfId="0" applyFont="1" applyFill="1" applyBorder="1" applyAlignment="1">
      <alignment horizontal="center"/>
    </xf>
    <xf numFmtId="0" fontId="83" fillId="12" borderId="210" xfId="0" applyFont="1" applyFill="1" applyBorder="1" applyAlignment="1">
      <alignment horizontal="center"/>
    </xf>
    <xf numFmtId="0" fontId="82" fillId="19" borderId="211" xfId="0" applyFont="1" applyFill="1" applyBorder="1"/>
    <xf numFmtId="0" fontId="82" fillId="19" borderId="4" xfId="0" applyFont="1" applyFill="1" applyBorder="1"/>
    <xf numFmtId="0" fontId="82" fillId="19" borderId="212" xfId="0" applyFont="1" applyFill="1" applyBorder="1"/>
    <xf numFmtId="1" fontId="83" fillId="19" borderId="4" xfId="0" applyNumberFormat="1" applyFont="1" applyFill="1" applyBorder="1" applyAlignment="1">
      <alignment horizontal="center"/>
    </xf>
    <xf numFmtId="2" fontId="83" fillId="19" borderId="212" xfId="0" applyNumberFormat="1" applyFont="1" applyFill="1" applyBorder="1" applyAlignment="1">
      <alignment horizontal="left"/>
    </xf>
    <xf numFmtId="1" fontId="83" fillId="19" borderId="211" xfId="0" applyNumberFormat="1" applyFont="1" applyFill="1" applyBorder="1" applyAlignment="1">
      <alignment horizontal="center"/>
    </xf>
    <xf numFmtId="2" fontId="83" fillId="19" borderId="212" xfId="0" applyNumberFormat="1" applyFont="1" applyFill="1" applyBorder="1"/>
    <xf numFmtId="1" fontId="83" fillId="20" borderId="97" xfId="0" applyNumberFormat="1" applyFont="1" applyFill="1" applyBorder="1" applyAlignment="1">
      <alignment horizontal="center"/>
    </xf>
    <xf numFmtId="2" fontId="83" fillId="20" borderId="214" xfId="0" applyNumberFormat="1" applyFont="1" applyFill="1" applyBorder="1" applyAlignment="1">
      <alignment horizontal="left"/>
    </xf>
    <xf numFmtId="1" fontId="83" fillId="20" borderId="197" xfId="0" applyNumberFormat="1" applyFont="1" applyFill="1" applyBorder="1" applyAlignment="1">
      <alignment horizontal="center"/>
    </xf>
    <xf numFmtId="2" fontId="83" fillId="20" borderId="214" xfId="0" applyNumberFormat="1" applyFont="1" applyFill="1" applyBorder="1"/>
    <xf numFmtId="0" fontId="82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86" fillId="3" borderId="4" xfId="0" applyFont="1" applyFill="1" applyBorder="1" applyAlignment="1">
      <alignment horizontal="center" vertical="center" wrapText="1"/>
    </xf>
    <xf numFmtId="0" fontId="86" fillId="3" borderId="4" xfId="0" applyFont="1" applyFill="1" applyBorder="1" applyAlignment="1">
      <alignment vertical="center"/>
    </xf>
    <xf numFmtId="0" fontId="86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vertical="center"/>
    </xf>
    <xf numFmtId="0" fontId="10" fillId="3" borderId="218" xfId="0" applyFont="1" applyFill="1" applyBorder="1"/>
    <xf numFmtId="0" fontId="89" fillId="3" borderId="4" xfId="0" applyFont="1" applyFill="1" applyBorder="1" applyAlignment="1">
      <alignment horizontal="right" vertical="center"/>
    </xf>
    <xf numFmtId="0" fontId="86" fillId="3" borderId="4" xfId="0" applyFont="1" applyFill="1" applyBorder="1" applyAlignment="1">
      <alignment horizontal="center" vertical="center"/>
    </xf>
    <xf numFmtId="0" fontId="88" fillId="3" borderId="4" xfId="0" applyFont="1" applyFill="1" applyBorder="1"/>
    <xf numFmtId="0" fontId="88" fillId="3" borderId="220" xfId="0" applyFont="1" applyFill="1" applyBorder="1" applyAlignment="1">
      <alignment vertical="center"/>
    </xf>
    <xf numFmtId="0" fontId="88" fillId="3" borderId="221" xfId="0" applyFont="1" applyFill="1" applyBorder="1" applyAlignment="1">
      <alignment horizontal="right" vertical="center"/>
    </xf>
    <xf numFmtId="0" fontId="91" fillId="3" borderId="4" xfId="0" applyFont="1" applyFill="1" applyBorder="1" applyAlignment="1">
      <alignment horizontal="center" vertical="center"/>
    </xf>
    <xf numFmtId="0" fontId="92" fillId="3" borderId="4" xfId="0" applyFont="1" applyFill="1" applyBorder="1"/>
    <xf numFmtId="0" fontId="92" fillId="3" borderId="4" xfId="0" applyFont="1" applyFill="1" applyBorder="1" applyAlignment="1">
      <alignment vertical="top" wrapText="1"/>
    </xf>
    <xf numFmtId="0" fontId="93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top" wrapText="1"/>
    </xf>
    <xf numFmtId="0" fontId="88" fillId="3" borderId="4" xfId="0" applyFont="1" applyFill="1" applyBorder="1" applyAlignment="1">
      <alignment horizontal="center" vertical="center"/>
    </xf>
    <xf numFmtId="0" fontId="88" fillId="3" borderId="4" xfId="0" applyFont="1" applyFill="1" applyBorder="1" applyAlignment="1">
      <alignment vertical="center"/>
    </xf>
    <xf numFmtId="0" fontId="88" fillId="11" borderId="35" xfId="0" applyFont="1" applyFill="1" applyBorder="1" applyAlignment="1">
      <alignment vertical="center"/>
    </xf>
    <xf numFmtId="0" fontId="88" fillId="3" borderId="4" xfId="0" applyFont="1" applyFill="1" applyBorder="1" applyAlignment="1">
      <alignment horizontal="center"/>
    </xf>
    <xf numFmtId="0" fontId="88" fillId="29" borderId="35" xfId="0" applyFont="1" applyFill="1" applyBorder="1" applyAlignment="1">
      <alignment vertical="center"/>
    </xf>
    <xf numFmtId="0" fontId="94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vertical="top"/>
    </xf>
    <xf numFmtId="0" fontId="95" fillId="3" borderId="4" xfId="0" applyFont="1" applyFill="1" applyBorder="1" applyAlignment="1">
      <alignment horizontal="center" vertical="center"/>
    </xf>
    <xf numFmtId="0" fontId="95" fillId="3" borderId="24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92" fillId="3" borderId="4" xfId="0" applyFont="1" applyFill="1" applyBorder="1" applyAlignment="1">
      <alignment vertical="center"/>
    </xf>
    <xf numFmtId="0" fontId="92" fillId="0" borderId="0" xfId="0" applyFont="1" applyAlignment="1">
      <alignment horizontal="left" vertical="center"/>
    </xf>
    <xf numFmtId="0" fontId="92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92" fillId="31" borderId="4" xfId="0" applyFont="1" applyFill="1" applyBorder="1" applyAlignment="1">
      <alignment horizontal="center" vertical="center"/>
    </xf>
    <xf numFmtId="0" fontId="92" fillId="31" borderId="4" xfId="0" applyFont="1" applyFill="1" applyBorder="1" applyAlignment="1">
      <alignment vertical="center"/>
    </xf>
    <xf numFmtId="0" fontId="7" fillId="31" borderId="4" xfId="0" applyFont="1" applyFill="1" applyBorder="1"/>
    <xf numFmtId="0" fontId="92" fillId="0" borderId="0" xfId="0" applyFont="1" applyAlignment="1">
      <alignment vertical="center"/>
    </xf>
    <xf numFmtId="0" fontId="92" fillId="32" borderId="4" xfId="0" applyFont="1" applyFill="1" applyBorder="1" applyAlignment="1">
      <alignment vertical="center"/>
    </xf>
    <xf numFmtId="0" fontId="92" fillId="32" borderId="4" xfId="0" applyFont="1" applyFill="1" applyBorder="1" applyAlignment="1">
      <alignment horizontal="left" vertical="center"/>
    </xf>
    <xf numFmtId="0" fontId="92" fillId="3" borderId="4" xfId="0" applyFont="1" applyFill="1" applyBorder="1" applyAlignment="1">
      <alignment horizontal="center" vertical="center"/>
    </xf>
    <xf numFmtId="0" fontId="92" fillId="3" borderId="4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top" wrapText="1"/>
    </xf>
    <xf numFmtId="0" fontId="92" fillId="31" borderId="4" xfId="0" applyFont="1" applyFill="1" applyBorder="1" applyAlignment="1">
      <alignment horizontal="right" vertical="center"/>
    </xf>
    <xf numFmtId="0" fontId="89" fillId="3" borderId="4" xfId="0" applyFont="1" applyFill="1" applyBorder="1" applyAlignment="1">
      <alignment vertical="center" wrapText="1"/>
    </xf>
    <xf numFmtId="0" fontId="94" fillId="3" borderId="4" xfId="0" applyFont="1" applyFill="1" applyBorder="1" applyAlignment="1">
      <alignment horizontal="center" vertical="center"/>
    </xf>
    <xf numFmtId="0" fontId="89" fillId="3" borderId="4" xfId="0" applyFont="1" applyFill="1" applyBorder="1" applyAlignment="1">
      <alignment horizontal="center" vertical="center" wrapText="1"/>
    </xf>
    <xf numFmtId="0" fontId="89" fillId="3" borderId="4" xfId="0" applyFont="1" applyFill="1" applyBorder="1" applyAlignment="1">
      <alignment vertical="center"/>
    </xf>
    <xf numFmtId="0" fontId="97" fillId="3" borderId="4" xfId="0" applyFont="1" applyFill="1" applyBorder="1"/>
    <xf numFmtId="0" fontId="97" fillId="0" borderId="0" xfId="0" applyFont="1"/>
    <xf numFmtId="0" fontId="0" fillId="0" borderId="0" xfId="0" applyFont="1" applyAlignment="1"/>
    <xf numFmtId="0" fontId="0" fillId="33" borderId="0" xfId="0" applyFill="1"/>
    <xf numFmtId="0" fontId="104" fillId="33" borderId="0" xfId="0" applyFont="1" applyFill="1"/>
    <xf numFmtId="0" fontId="105" fillId="33" borderId="0" xfId="0" applyFont="1" applyFill="1"/>
    <xf numFmtId="0" fontId="106" fillId="33" borderId="0" xfId="0" applyFont="1" applyFill="1"/>
    <xf numFmtId="0" fontId="107" fillId="33" borderId="0" xfId="0" applyFont="1" applyFill="1"/>
    <xf numFmtId="0" fontId="108" fillId="33" borderId="0" xfId="0" applyFont="1" applyFill="1"/>
    <xf numFmtId="0" fontId="109" fillId="33" borderId="0" xfId="0" applyFont="1" applyFill="1"/>
    <xf numFmtId="0" fontId="110" fillId="33" borderId="0" xfId="0" applyFont="1" applyFill="1"/>
    <xf numFmtId="0" fontId="111" fillId="33" borderId="0" xfId="0" applyFont="1" applyFill="1"/>
    <xf numFmtId="14" fontId="110" fillId="33" borderId="0" xfId="0" applyNumberFormat="1" applyFont="1" applyFill="1" applyAlignment="1">
      <alignment horizontal="left"/>
    </xf>
    <xf numFmtId="0" fontId="112" fillId="33" borderId="0" xfId="0" applyFont="1" applyFill="1"/>
    <xf numFmtId="0" fontId="113" fillId="33" borderId="0" xfId="1" applyFont="1" applyFill="1" applyAlignment="1">
      <alignment horizontal="right" vertical="center"/>
    </xf>
    <xf numFmtId="0" fontId="114" fillId="33" borderId="0" xfId="0" applyFont="1" applyFill="1"/>
    <xf numFmtId="0" fontId="0" fillId="0" borderId="0" xfId="0" applyFont="1" applyAlignment="1"/>
    <xf numFmtId="0" fontId="15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20" fillId="6" borderId="22" xfId="0" applyFont="1" applyFill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49" fontId="21" fillId="8" borderId="27" xfId="0" applyNumberFormat="1" applyFont="1" applyFill="1" applyBorder="1" applyAlignment="1">
      <alignment horizontal="left"/>
    </xf>
    <xf numFmtId="0" fontId="2" fillId="0" borderId="28" xfId="0" applyFont="1" applyBorder="1"/>
    <xf numFmtId="0" fontId="2" fillId="0" borderId="29" xfId="0" applyFont="1" applyBorder="1"/>
    <xf numFmtId="0" fontId="21" fillId="8" borderId="30" xfId="0" applyFont="1" applyFill="1" applyBorder="1" applyAlignment="1">
      <alignment horizontal="left"/>
    </xf>
    <xf numFmtId="0" fontId="2" fillId="0" borderId="31" xfId="0" applyFont="1" applyBorder="1"/>
    <xf numFmtId="0" fontId="2" fillId="0" borderId="32" xfId="0" applyFont="1" applyBorder="1"/>
    <xf numFmtId="0" fontId="21" fillId="8" borderId="36" xfId="0" applyFont="1" applyFill="1" applyBorder="1" applyAlignment="1">
      <alignment horizontal="center"/>
    </xf>
    <xf numFmtId="0" fontId="2" fillId="0" borderId="37" xfId="0" applyFont="1" applyBorder="1"/>
    <xf numFmtId="0" fontId="2" fillId="0" borderId="38" xfId="0" applyFont="1" applyBorder="1"/>
    <xf numFmtId="0" fontId="22" fillId="6" borderId="22" xfId="0" applyFont="1" applyFill="1" applyBorder="1" applyAlignment="1">
      <alignment horizontal="center"/>
    </xf>
    <xf numFmtId="0" fontId="17" fillId="14" borderId="91" xfId="0" applyFont="1" applyFill="1" applyBorder="1" applyAlignment="1">
      <alignment vertical="center"/>
    </xf>
    <xf numFmtId="0" fontId="2" fillId="0" borderId="92" xfId="0" applyFont="1" applyBorder="1"/>
    <xf numFmtId="0" fontId="2" fillId="0" borderId="93" xfId="0" applyFont="1" applyBorder="1"/>
    <xf numFmtId="0" fontId="36" fillId="15" borderId="66" xfId="0" applyFont="1" applyFill="1" applyBorder="1" applyAlignment="1">
      <alignment horizontal="center" vertical="center"/>
    </xf>
    <xf numFmtId="0" fontId="2" fillId="0" borderId="67" xfId="0" applyFont="1" applyBorder="1"/>
    <xf numFmtId="0" fontId="2" fillId="0" borderId="68" xfId="0" applyFont="1" applyBorder="1"/>
    <xf numFmtId="0" fontId="36" fillId="7" borderId="66" xfId="0" applyFont="1" applyFill="1" applyBorder="1" applyAlignment="1">
      <alignment horizontal="center" vertical="center"/>
    </xf>
    <xf numFmtId="0" fontId="41" fillId="11" borderId="70" xfId="0" applyFont="1" applyFill="1" applyBorder="1" applyAlignment="1">
      <alignment horizontal="center" vertical="center"/>
    </xf>
    <xf numFmtId="0" fontId="2" fillId="0" borderId="71" xfId="0" applyFont="1" applyBorder="1"/>
    <xf numFmtId="0" fontId="2" fillId="0" borderId="72" xfId="0" applyFont="1" applyBorder="1"/>
    <xf numFmtId="0" fontId="17" fillId="14" borderId="88" xfId="0" applyFont="1" applyFill="1" applyBorder="1" applyAlignment="1">
      <alignment vertical="center"/>
    </xf>
    <xf numFmtId="0" fontId="2" fillId="0" borderId="89" xfId="0" applyFont="1" applyBorder="1"/>
    <xf numFmtId="0" fontId="2" fillId="0" borderId="90" xfId="0" applyFont="1" applyBorder="1"/>
    <xf numFmtId="0" fontId="36" fillId="14" borderId="66" xfId="0" applyFont="1" applyFill="1" applyBorder="1" applyAlignment="1">
      <alignment horizontal="center" vertical="center" wrapText="1"/>
    </xf>
    <xf numFmtId="0" fontId="38" fillId="0" borderId="70" xfId="0" applyFont="1" applyBorder="1" applyAlignment="1">
      <alignment vertical="center"/>
    </xf>
    <xf numFmtId="0" fontId="39" fillId="0" borderId="70" xfId="0" applyFont="1" applyBorder="1" applyAlignment="1">
      <alignment vertical="center"/>
    </xf>
    <xf numFmtId="0" fontId="32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4" fillId="8" borderId="61" xfId="0" applyFont="1" applyFill="1" applyBorder="1" applyAlignment="1">
      <alignment vertical="center"/>
    </xf>
    <xf numFmtId="0" fontId="2" fillId="0" borderId="62" xfId="0" applyFont="1" applyBorder="1"/>
    <xf numFmtId="0" fontId="34" fillId="8" borderId="61" xfId="0" applyFont="1" applyFill="1" applyBorder="1" applyAlignment="1">
      <alignment horizontal="left" vertical="center"/>
    </xf>
    <xf numFmtId="0" fontId="2" fillId="0" borderId="65" xfId="0" applyFont="1" applyBorder="1"/>
    <xf numFmtId="0" fontId="17" fillId="0" borderId="100" xfId="0" applyFont="1" applyBorder="1" applyAlignment="1">
      <alignment horizontal="left"/>
    </xf>
    <xf numFmtId="0" fontId="2" fillId="0" borderId="101" xfId="0" applyFont="1" applyBorder="1"/>
    <xf numFmtId="0" fontId="17" fillId="3" borderId="1" xfId="0" applyFont="1" applyFill="1" applyBorder="1" applyAlignment="1">
      <alignment horizontal="left"/>
    </xf>
    <xf numFmtId="0" fontId="64" fillId="5" borderId="1" xfId="0" applyFont="1" applyFill="1" applyBorder="1" applyAlignment="1">
      <alignment horizontal="center" vertical="center"/>
    </xf>
    <xf numFmtId="0" fontId="24" fillId="7" borderId="178" xfId="0" applyFont="1" applyFill="1" applyBorder="1" applyAlignment="1">
      <alignment horizontal="left"/>
    </xf>
    <xf numFmtId="0" fontId="2" fillId="0" borderId="179" xfId="0" applyFont="1" applyBorder="1"/>
    <xf numFmtId="0" fontId="2" fillId="0" borderId="180" xfId="0" applyFont="1" applyBorder="1"/>
    <xf numFmtId="2" fontId="80" fillId="3" borderId="185" xfId="0" applyNumberFormat="1" applyFont="1" applyFill="1" applyBorder="1" applyAlignment="1">
      <alignment horizontal="left" vertical="top" wrapText="1"/>
    </xf>
    <xf numFmtId="0" fontId="2" fillId="0" borderId="184" xfId="0" applyFont="1" applyBorder="1"/>
    <xf numFmtId="0" fontId="2" fillId="0" borderId="186" xfId="0" applyFont="1" applyBorder="1"/>
    <xf numFmtId="0" fontId="2" fillId="0" borderId="189" xfId="0" applyFont="1" applyBorder="1"/>
    <xf numFmtId="0" fontId="2" fillId="0" borderId="188" xfId="0" applyFont="1" applyBorder="1"/>
    <xf numFmtId="0" fontId="2" fillId="0" borderId="190" xfId="0" applyFont="1" applyBorder="1"/>
    <xf numFmtId="0" fontId="17" fillId="7" borderId="178" xfId="0" applyFont="1" applyFill="1" applyBorder="1" applyAlignment="1">
      <alignment horizontal="left"/>
    </xf>
    <xf numFmtId="0" fontId="82" fillId="3" borderId="100" xfId="0" applyFont="1" applyFill="1" applyBorder="1"/>
    <xf numFmtId="0" fontId="2" fillId="0" borderId="102" xfId="0" applyFont="1" applyBorder="1"/>
    <xf numFmtId="0" fontId="83" fillId="20" borderId="200" xfId="0" applyFont="1" applyFill="1" applyBorder="1" applyAlignment="1">
      <alignment horizontal="center"/>
    </xf>
    <xf numFmtId="0" fontId="2" fillId="0" borderId="213" xfId="0" applyFont="1" applyBorder="1"/>
    <xf numFmtId="0" fontId="2" fillId="0" borderId="199" xfId="0" applyFont="1" applyBorder="1"/>
    <xf numFmtId="0" fontId="82" fillId="3" borderId="100" xfId="0" applyFont="1" applyFill="1" applyBorder="1" applyAlignment="1">
      <alignment horizontal="left"/>
    </xf>
    <xf numFmtId="0" fontId="83" fillId="12" borderId="205" xfId="0" applyFont="1" applyFill="1" applyBorder="1" applyAlignment="1">
      <alignment horizontal="center"/>
    </xf>
    <xf numFmtId="0" fontId="2" fillId="0" borderId="206" xfId="0" applyFont="1" applyBorder="1"/>
    <xf numFmtId="0" fontId="2" fillId="0" borderId="207" xfId="0" applyFont="1" applyBorder="1"/>
    <xf numFmtId="0" fontId="82" fillId="3" borderId="202" xfId="0" applyFont="1" applyFill="1" applyBorder="1" applyAlignment="1">
      <alignment horizontal="left"/>
    </xf>
    <xf numFmtId="0" fontId="82" fillId="3" borderId="202" xfId="0" applyFont="1" applyFill="1" applyBorder="1" applyAlignment="1">
      <alignment horizontal="left" vertical="center"/>
    </xf>
    <xf numFmtId="0" fontId="82" fillId="3" borderId="200" xfId="0" applyFont="1" applyFill="1" applyBorder="1"/>
    <xf numFmtId="0" fontId="81" fillId="12" borderId="1" xfId="0" applyFont="1" applyFill="1" applyBorder="1" applyAlignment="1">
      <alignment horizontal="center" vertical="center"/>
    </xf>
    <xf numFmtId="0" fontId="83" fillId="19" borderId="194" xfId="0" applyFont="1" applyFill="1" applyBorder="1" applyAlignment="1">
      <alignment horizontal="left" vertical="center" shrinkToFit="1"/>
    </xf>
    <xf numFmtId="0" fontId="2" fillId="0" borderId="195" xfId="0" applyFont="1" applyBorder="1"/>
    <xf numFmtId="0" fontId="83" fillId="19" borderId="194" xfId="0" applyFont="1" applyFill="1" applyBorder="1" applyAlignment="1">
      <alignment vertical="center" shrinkToFit="1"/>
    </xf>
    <xf numFmtId="0" fontId="82" fillId="3" borderId="198" xfId="0" applyFont="1" applyFill="1" applyBorder="1" applyAlignment="1">
      <alignment horizontal="left"/>
    </xf>
    <xf numFmtId="0" fontId="96" fillId="28" borderId="226" xfId="0" applyFont="1" applyFill="1" applyBorder="1" applyAlignment="1">
      <alignment horizontal="left" vertical="center"/>
    </xf>
    <xf numFmtId="0" fontId="2" fillId="0" borderId="227" xfId="0" applyFont="1" applyBorder="1"/>
    <xf numFmtId="0" fontId="2" fillId="0" borderId="228" xfId="0" applyFont="1" applyBorder="1"/>
    <xf numFmtId="0" fontId="7" fillId="28" borderId="253" xfId="0" applyFont="1" applyFill="1" applyBorder="1" applyAlignment="1">
      <alignment horizontal="center" vertical="center"/>
    </xf>
    <xf numFmtId="0" fontId="2" fillId="0" borderId="254" xfId="0" applyFont="1" applyBorder="1"/>
    <xf numFmtId="0" fontId="2" fillId="0" borderId="255" xfId="0" applyFont="1" applyBorder="1"/>
    <xf numFmtId="0" fontId="89" fillId="28" borderId="226" xfId="0" applyFont="1" applyFill="1" applyBorder="1" applyAlignment="1">
      <alignment horizontal="center" vertical="center"/>
    </xf>
    <xf numFmtId="0" fontId="92" fillId="11" borderId="5" xfId="0" applyFont="1" applyFill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224" xfId="0" applyFont="1" applyBorder="1"/>
    <xf numFmtId="0" fontId="0" fillId="0" borderId="0" xfId="0" applyFont="1" applyAlignment="1"/>
    <xf numFmtId="0" fontId="2" fillId="0" borderId="22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92" fillId="9" borderId="5" xfId="0" applyFont="1" applyFill="1" applyBorder="1" applyAlignment="1">
      <alignment horizontal="center" vertical="center"/>
    </xf>
    <xf numFmtId="0" fontId="92" fillId="30" borderId="5" xfId="0" applyFont="1" applyFill="1" applyBorder="1" applyAlignment="1">
      <alignment horizontal="center" vertical="center"/>
    </xf>
    <xf numFmtId="0" fontId="92" fillId="25" borderId="5" xfId="0" applyFont="1" applyFill="1" applyBorder="1" applyAlignment="1">
      <alignment horizontal="center" vertical="center"/>
    </xf>
    <xf numFmtId="0" fontId="7" fillId="3" borderId="241" xfId="0" applyFont="1" applyFill="1" applyBorder="1" applyAlignment="1">
      <alignment horizontal="center" vertical="top" wrapText="1"/>
    </xf>
    <xf numFmtId="0" fontId="2" fillId="0" borderId="242" xfId="0" applyFont="1" applyBorder="1"/>
    <xf numFmtId="0" fontId="2" fillId="0" borderId="243" xfId="0" applyFont="1" applyBorder="1"/>
    <xf numFmtId="0" fontId="2" fillId="0" borderId="244" xfId="0" applyFont="1" applyBorder="1"/>
    <xf numFmtId="0" fontId="2" fillId="0" borderId="245" xfId="0" applyFont="1" applyBorder="1"/>
    <xf numFmtId="0" fontId="2" fillId="0" borderId="246" xfId="0" applyFont="1" applyBorder="1"/>
    <xf numFmtId="0" fontId="2" fillId="0" borderId="247" xfId="0" applyFont="1" applyBorder="1"/>
    <xf numFmtId="0" fontId="2" fillId="0" borderId="248" xfId="0" applyFont="1" applyBorder="1"/>
    <xf numFmtId="0" fontId="92" fillId="31" borderId="1" xfId="0" applyFont="1" applyFill="1" applyBorder="1" applyAlignment="1">
      <alignment horizontal="right" vertical="center"/>
    </xf>
    <xf numFmtId="0" fontId="92" fillId="31" borderId="249" xfId="0" applyFont="1" applyFill="1" applyBorder="1" applyAlignment="1">
      <alignment horizontal="center" vertical="center"/>
    </xf>
    <xf numFmtId="0" fontId="2" fillId="0" borderId="250" xfId="0" applyFont="1" applyBorder="1"/>
    <xf numFmtId="0" fontId="92" fillId="31" borderId="251" xfId="0" applyFont="1" applyFill="1" applyBorder="1" applyAlignment="1">
      <alignment horizontal="center" vertical="center"/>
    </xf>
    <xf numFmtId="0" fontId="2" fillId="0" borderId="252" xfId="0" applyFont="1" applyBorder="1"/>
    <xf numFmtId="0" fontId="92" fillId="31" borderId="1" xfId="0" applyFont="1" applyFill="1" applyBorder="1" applyAlignment="1">
      <alignment horizontal="center" vertical="center"/>
    </xf>
    <xf numFmtId="0" fontId="88" fillId="11" borderId="238" xfId="0" applyFont="1" applyFill="1" applyBorder="1" applyAlignment="1">
      <alignment horizontal="center" vertical="center"/>
    </xf>
    <xf numFmtId="0" fontId="2" fillId="0" borderId="236" xfId="0" applyFont="1" applyBorder="1"/>
    <xf numFmtId="0" fontId="2" fillId="0" borderId="239" xfId="0" applyFont="1" applyBorder="1"/>
    <xf numFmtId="0" fontId="88" fillId="29" borderId="235" xfId="0" applyFont="1" applyFill="1" applyBorder="1" applyAlignment="1">
      <alignment horizontal="center" vertical="center"/>
    </xf>
    <xf numFmtId="0" fontId="2" fillId="0" borderId="237" xfId="0" applyFont="1" applyBorder="1"/>
    <xf numFmtId="0" fontId="88" fillId="11" borderId="235" xfId="0" applyFont="1" applyFill="1" applyBorder="1" applyAlignment="1">
      <alignment horizontal="center" vertical="center"/>
    </xf>
    <xf numFmtId="0" fontId="96" fillId="11" borderId="5" xfId="0" applyFont="1" applyFill="1" applyBorder="1" applyAlignment="1">
      <alignment horizontal="left" vertical="center" wrapText="1"/>
    </xf>
    <xf numFmtId="0" fontId="96" fillId="9" borderId="5" xfId="0" applyFont="1" applyFill="1" applyBorder="1" applyAlignment="1">
      <alignment horizontal="left" vertical="center" wrapText="1"/>
    </xf>
    <xf numFmtId="0" fontId="96" fillId="30" borderId="5" xfId="0" applyFont="1" applyFill="1" applyBorder="1" applyAlignment="1">
      <alignment horizontal="left" vertical="center" wrapText="1"/>
    </xf>
    <xf numFmtId="0" fontId="86" fillId="21" borderId="1" xfId="0" applyFont="1" applyFill="1" applyBorder="1" applyAlignment="1">
      <alignment horizontal="center" vertical="center" wrapText="1"/>
    </xf>
    <xf numFmtId="0" fontId="86" fillId="6" borderId="1" xfId="0" applyFont="1" applyFill="1" applyBorder="1" applyAlignment="1">
      <alignment horizontal="left" vertical="center"/>
    </xf>
    <xf numFmtId="0" fontId="87" fillId="3" borderId="215" xfId="0" applyFont="1" applyFill="1" applyBorder="1" applyAlignment="1">
      <alignment horizontal="center" vertical="center"/>
    </xf>
    <xf numFmtId="0" fontId="2" fillId="0" borderId="216" xfId="0" applyFont="1" applyBorder="1"/>
    <xf numFmtId="0" fontId="2" fillId="0" borderId="217" xfId="0" applyFont="1" applyBorder="1"/>
    <xf numFmtId="0" fontId="86" fillId="22" borderId="1" xfId="0" applyFont="1" applyFill="1" applyBorder="1" applyAlignment="1">
      <alignment horizontal="center" vertical="center"/>
    </xf>
    <xf numFmtId="0" fontId="88" fillId="23" borderId="1" xfId="0" applyFont="1" applyFill="1" applyBorder="1" applyAlignment="1">
      <alignment horizontal="left" vertical="center"/>
    </xf>
    <xf numFmtId="0" fontId="96" fillId="25" borderId="5" xfId="0" applyFont="1" applyFill="1" applyBorder="1" applyAlignment="1">
      <alignment horizontal="left" vertical="center" wrapText="1"/>
    </xf>
    <xf numFmtId="1" fontId="90" fillId="3" borderId="1" xfId="0" applyNumberFormat="1" applyFont="1" applyFill="1" applyBorder="1" applyAlignment="1">
      <alignment horizontal="center" vertical="center" wrapText="1"/>
    </xf>
    <xf numFmtId="0" fontId="2" fillId="0" borderId="219" xfId="0" applyFont="1" applyBorder="1"/>
    <xf numFmtId="2" fontId="88" fillId="3" borderId="222" xfId="0" applyNumberFormat="1" applyFont="1" applyFill="1" applyBorder="1" applyAlignment="1">
      <alignment horizontal="center" vertical="center"/>
    </xf>
    <xf numFmtId="0" fontId="2" fillId="0" borderId="223" xfId="0" applyFont="1" applyBorder="1"/>
    <xf numFmtId="0" fontId="92" fillId="24" borderId="5" xfId="0" applyFont="1" applyFill="1" applyBorder="1" applyAlignment="1">
      <alignment horizontal="left" vertical="top" wrapText="1"/>
    </xf>
    <xf numFmtId="2" fontId="88" fillId="25" borderId="1" xfId="0" applyNumberFormat="1" applyFont="1" applyFill="1" applyBorder="1" applyAlignment="1">
      <alignment horizontal="left" vertical="center"/>
    </xf>
    <xf numFmtId="2" fontId="92" fillId="27" borderId="5" xfId="0" applyNumberFormat="1" applyFont="1" applyFill="1" applyBorder="1" applyAlignment="1">
      <alignment horizontal="left" vertical="top" wrapText="1"/>
    </xf>
    <xf numFmtId="0" fontId="86" fillId="24" borderId="1" xfId="0" applyFont="1" applyFill="1" applyBorder="1" applyAlignment="1">
      <alignment horizontal="center" vertical="center"/>
    </xf>
    <xf numFmtId="0" fontId="86" fillId="26" borderId="5" xfId="0" applyFont="1" applyFill="1" applyBorder="1" applyAlignment="1">
      <alignment horizontal="center" vertical="center" wrapText="1"/>
    </xf>
    <xf numFmtId="0" fontId="88" fillId="29" borderId="238" xfId="0" applyFont="1" applyFill="1" applyBorder="1" applyAlignment="1">
      <alignment horizontal="center" vertical="center"/>
    </xf>
    <xf numFmtId="0" fontId="88" fillId="28" borderId="226" xfId="0" applyFont="1" applyFill="1" applyBorder="1" applyAlignment="1">
      <alignment horizontal="center" vertical="center"/>
    </xf>
    <xf numFmtId="0" fontId="88" fillId="11" borderId="229" xfId="0" applyFont="1" applyFill="1" applyBorder="1" applyAlignment="1">
      <alignment horizontal="center" vertical="center"/>
    </xf>
    <xf numFmtId="0" fontId="2" fillId="0" borderId="230" xfId="0" applyFont="1" applyBorder="1"/>
    <xf numFmtId="0" fontId="2" fillId="0" borderId="231" xfId="0" applyFont="1" applyBorder="1"/>
    <xf numFmtId="0" fontId="88" fillId="29" borderId="229" xfId="0" applyFont="1" applyFill="1" applyBorder="1" applyAlignment="1">
      <alignment horizontal="center" vertical="center"/>
    </xf>
    <xf numFmtId="0" fontId="88" fillId="28" borderId="232" xfId="0" applyFont="1" applyFill="1" applyBorder="1" applyAlignment="1">
      <alignment horizontal="center" vertical="center"/>
    </xf>
    <xf numFmtId="0" fontId="2" fillId="0" borderId="233" xfId="0" applyFont="1" applyBorder="1"/>
    <xf numFmtId="0" fontId="2" fillId="0" borderId="234" xfId="0" applyFont="1" applyBorder="1"/>
    <xf numFmtId="0" fontId="96" fillId="9" borderId="5" xfId="0" applyFont="1" applyFill="1" applyBorder="1" applyAlignment="1">
      <alignment horizontal="left" vertical="center"/>
    </xf>
    <xf numFmtId="0" fontId="96" fillId="25" borderId="5" xfId="0" applyFont="1" applyFill="1" applyBorder="1" applyAlignment="1">
      <alignment horizontal="left" vertical="center"/>
    </xf>
    <xf numFmtId="3" fontId="7" fillId="3" borderId="241" xfId="0" applyNumberFormat="1" applyFont="1" applyFill="1" applyBorder="1" applyAlignment="1">
      <alignment horizontal="left" vertical="top" wrapText="1"/>
    </xf>
    <xf numFmtId="0" fontId="96" fillId="25" borderId="5" xfId="0" applyFont="1" applyFill="1" applyBorder="1" applyAlignment="1">
      <alignment horizontal="center" vertical="center" wrapText="1"/>
    </xf>
    <xf numFmtId="0" fontId="92" fillId="3" borderId="1" xfId="0" applyFont="1" applyFill="1" applyBorder="1" applyAlignment="1">
      <alignment horizontal="center" vertical="center"/>
    </xf>
    <xf numFmtId="0" fontId="103" fillId="33" borderId="0" xfId="0" applyFont="1" applyFill="1" applyAlignment="1">
      <alignment horizontal="center"/>
    </xf>
    <xf numFmtId="0" fontId="114" fillId="33" borderId="0" xfId="0" applyFont="1" applyFill="1" applyAlignment="1">
      <alignment horizontal="left"/>
    </xf>
  </cellXfs>
  <cellStyles count="2">
    <cellStyle name="ข้อความอธิบาย" xfId="1" builtinId="5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Adobe Hebrew"/>
              </a:defRPr>
            </a:pPr>
            <a:r>
              <a:rPr lang="en-US" sz="1600" b="1" i="0">
                <a:solidFill>
                  <a:schemeClr val="tx1">
                    <a:lumMod val="75000"/>
                    <a:lumOff val="25000"/>
                  </a:schemeClr>
                </a:solidFill>
                <a:latin typeface="Adobe Hebrew"/>
              </a:rPr>
              <a:t>Community Radar Diagram</a:t>
            </a:r>
          </a:p>
        </c:rich>
      </c:tx>
      <c:layout>
        <c:manualLayout>
          <c:xMode val="edge"/>
          <c:yMode val="edge"/>
          <c:x val="0.2424048130347343"/>
          <c:y val="0.8824631965252131"/>
        </c:manualLayout>
      </c:layout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'inputData(1)'!$A$13</c:f>
              <c:strCache>
                <c:ptCount val="1"/>
                <c:pt idx="0">
                  <c:v>ข้อมูล จปฐ.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'inputData(1)'!$B$13:$F$13</c:f>
              <c:numCache>
                <c:formatCode>0.00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A-4D7C-A7FF-5D8D1309723B}"/>
            </c:ext>
          </c:extLst>
        </c:ser>
        <c:ser>
          <c:idx val="1"/>
          <c:order val="1"/>
          <c:tx>
            <c:strRef>
              <c:f>'inputData(1)'!$A$14</c:f>
              <c:strCache>
                <c:ptCount val="1"/>
                <c:pt idx="0">
                  <c:v>ข้อมูล กชช.2ค </c:v>
                </c:pt>
              </c:strCache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'inputData(1)'!$B$14:$F$14</c:f>
              <c:numCache>
                <c:formatCode>0.00</c:formatCode>
                <c:ptCount val="5"/>
                <c:pt idx="0">
                  <c:v>2.8461538461538463</c:v>
                </c:pt>
                <c:pt idx="1">
                  <c:v>3</c:v>
                </c:pt>
                <c:pt idx="2">
                  <c:v>2.7272727272727271</c:v>
                </c:pt>
                <c:pt idx="3">
                  <c:v>2.5</c:v>
                </c:pt>
                <c:pt idx="4">
                  <c:v>2.9090909090909092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A-4D7C-A7FF-5D8D1309723B}"/>
            </c:ext>
          </c:extLst>
        </c:ser>
        <c:ser>
          <c:idx val="2"/>
          <c:order val="2"/>
          <c:tx>
            <c:strRef>
              <c:f>'inputData(1)'!$A$15</c:f>
              <c:strCache>
                <c:ptCount val="1"/>
                <c:pt idx="0">
                  <c:v>ข้อมูลอื่นๆ</c:v>
                </c:pt>
              </c:strCache>
            </c:strRef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'inputData(1)'!$B$15:$F$15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A-4D7C-A7FF-5D8D13097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802151"/>
        <c:axId val="1684965616"/>
      </c:radarChart>
      <c:catAx>
        <c:axId val="1154802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84965616"/>
        <c:crosses val="autoZero"/>
        <c:auto val="1"/>
        <c:lblAlgn val="ctr"/>
        <c:lblOffset val="100"/>
        <c:noMultiLvlLbl val="1"/>
      </c:catAx>
      <c:valAx>
        <c:axId val="16849656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5480215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1800" b="0" i="0">
              <a:solidFill>
                <a:srgbClr val="1A1A1A"/>
              </a:solidFill>
              <a:latin typeface="TH Chakra Petch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c:style val="2"/>
  <c:chart>
    <c:title>
      <c:tx>
        <c:rich>
          <a:bodyPr/>
          <a:lstStyle/>
          <a:p>
            <a:pPr lvl="0">
              <a:defRPr sz="2400" b="1" i="0">
                <a:solidFill>
                  <a:schemeClr val="tx1">
                    <a:lumMod val="75000"/>
                    <a:lumOff val="25000"/>
                  </a:schemeClr>
                </a:solidFill>
                <a:latin typeface="LilyUPC"/>
              </a:defRPr>
            </a:pPr>
            <a:r>
              <a:rPr lang="en-US" sz="1800" b="1" i="0">
                <a:solidFill>
                  <a:schemeClr val="tx1">
                    <a:lumMod val="75000"/>
                    <a:lumOff val="25000"/>
                  </a:schemeClr>
                </a:solidFill>
                <a:latin typeface="+mj-lt"/>
                <a:cs typeface="Adobe Hebrew" panose="02040503050201020203"/>
              </a:rPr>
              <a:t>Community Radar Analysis</a:t>
            </a:r>
          </a:p>
        </c:rich>
      </c:tx>
      <c:layout>
        <c:manualLayout>
          <c:xMode val="edge"/>
          <c:yMode val="edge"/>
          <c:x val="0.31515058499043552"/>
          <c:y val="0.814753248436537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04421904889006"/>
          <c:y val="0.17649741313200051"/>
          <c:w val="0.32327083055296058"/>
          <c:h val="0.62791700420163543"/>
        </c:manualLayout>
      </c:layout>
      <c:radarChart>
        <c:radarStyle val="marker"/>
        <c:varyColors val="1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'inputData(1)'!$B$39:$F$39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'inputData(1)'!$B$40:$F$40</c:f>
              <c:numCache>
                <c:formatCode>0.00</c:formatCode>
                <c:ptCount val="5"/>
                <c:pt idx="0">
                  <c:v>2.9230769230769234</c:v>
                </c:pt>
                <c:pt idx="1">
                  <c:v>3</c:v>
                </c:pt>
                <c:pt idx="2">
                  <c:v>2.8636363636363633</c:v>
                </c:pt>
                <c:pt idx="3">
                  <c:v>2.75</c:v>
                </c:pt>
                <c:pt idx="4">
                  <c:v>2.9545454545454546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4-484F-9FE3-5700E21F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226655"/>
        <c:axId val="168584699"/>
      </c:radarChart>
      <c:catAx>
        <c:axId val="334226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8584699"/>
        <c:crosses val="autoZero"/>
        <c:auto val="1"/>
        <c:lblAlgn val="ctr"/>
        <c:lblOffset val="100"/>
        <c:noMultiLvlLbl val="1"/>
      </c:catAx>
      <c:valAx>
        <c:axId val="1685846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422665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17</xdr:row>
      <xdr:rowOff>323850</xdr:rowOff>
    </xdr:from>
    <xdr:ext cx="8658225" cy="6324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9075" y="8467725"/>
          <a:ext cx="8658225" cy="6324600"/>
          <a:chOff x="1016888" y="617699"/>
          <a:chExt cx="8658225" cy="6324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016888" y="617699"/>
            <a:ext cx="8658225" cy="6324600"/>
            <a:chOff x="1016888" y="617699"/>
            <a:chExt cx="8658225" cy="6324601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1016888" y="617700"/>
              <a:ext cx="8658225" cy="6324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016888" y="617699"/>
              <a:ext cx="8658225" cy="6324601"/>
              <a:chOff x="262304" y="7616944"/>
              <a:chExt cx="8770116" cy="579153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262304" y="7616944"/>
                <a:ext cx="8770100" cy="5791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262304" y="7939822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4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GrpSpPr/>
            </xdr:nvGrpSpPr>
            <xdr:grpSpPr>
              <a:xfrm>
                <a:off x="6234478" y="7930297"/>
                <a:ext cx="2797942" cy="5468658"/>
                <a:chOff x="298728" y="1577180"/>
                <a:chExt cx="3425093" cy="4622717"/>
              </a:xfrm>
            </xdr:grpSpPr>
            <xdr:sp macro="" textlink="">
              <xdr:nvSpPr>
                <xdr:cNvPr id="11" name="Shape 11">
                  <a:extLst>
                    <a:ext uri="{FF2B5EF4-FFF2-40B4-BE49-F238E27FC236}">
                      <a16:creationId xmlns:a16="http://schemas.microsoft.com/office/drawing/2014/main" id="{00000000-0008-0000-0000-00000B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2" name="Shape 12">
                  <a:extLst>
                    <a:ext uri="{FF2B5EF4-FFF2-40B4-BE49-F238E27FC236}">
                      <a16:creationId xmlns:a16="http://schemas.microsoft.com/office/drawing/2014/main" id="{00000000-0008-0000-0000-00000C000000}"/>
                    </a:ext>
                  </a:extLst>
                </xdr:cNvPr>
                <xdr:cNvSpPr/>
              </xdr:nvSpPr>
              <xdr:spPr>
                <a:xfrm>
                  <a:off x="304801" y="1577180"/>
                  <a:ext cx="3419020" cy="1532056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2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สารสนเทศเพื่อการพัฒนา</a:t>
                  </a:r>
                  <a:endParaRPr sz="1400"/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3600"/>
                    <a:buFont typeface="Chakra Petch"/>
                    <a:buNone/>
                  </a:pPr>
                  <a:r>
                    <a:rPr lang="en-US" sz="36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ด้านอาชีพ</a:t>
                  </a:r>
                  <a:endParaRPr sz="1400"/>
                </a:p>
              </xdr:txBody>
            </xdr:sp>
          </xdr:grpSp>
          <xdr:grpSp>
            <xdr:nvGrpSpPr>
              <xdr:cNvPr id="13" name="Shape 13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GrpSpPr/>
            </xdr:nvGrpSpPr>
            <xdr:grpSpPr>
              <a:xfrm>
                <a:off x="3251793" y="7949348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14" name="Shape 14">
                  <a:extLst>
                    <a:ext uri="{FF2B5EF4-FFF2-40B4-BE49-F238E27FC236}">
                      <a16:creationId xmlns:a16="http://schemas.microsoft.com/office/drawing/2014/main" id="{00000000-0008-0000-0000-00000E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48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5" name="Shape 15">
                  <a:extLst>
                    <a:ext uri="{FF2B5EF4-FFF2-40B4-BE49-F238E27FC236}">
                      <a16:creationId xmlns:a16="http://schemas.microsoft.com/office/drawing/2014/main" id="{00000000-0008-0000-0000-00000F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6" name="Shape 16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GrpSpPr/>
            </xdr:nvGrpSpPr>
            <xdr:grpSpPr>
              <a:xfrm>
                <a:off x="1439633" y="7835209"/>
                <a:ext cx="664027" cy="563120"/>
                <a:chOff x="1536019" y="1379211"/>
                <a:chExt cx="657225" cy="563120"/>
              </a:xfrm>
            </xdr:grpSpPr>
            <xdr:sp macro="" textlink="">
              <xdr:nvSpPr>
                <xdr:cNvPr id="17" name="Shape 17">
                  <a:extLst>
                    <a:ext uri="{FF2B5EF4-FFF2-40B4-BE49-F238E27FC236}">
                      <a16:creationId xmlns:a16="http://schemas.microsoft.com/office/drawing/2014/main" id="{00000000-0008-0000-0000-000011000000}"/>
                    </a:ext>
                  </a:extLst>
                </xdr:cNvPr>
                <xdr:cNvSpPr/>
              </xdr:nvSpPr>
              <xdr:spPr>
                <a:xfrm>
                  <a:off x="1536019" y="1379211"/>
                  <a:ext cx="657225" cy="563120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18" name="Shape 18" descr="This is an icon of coins.">
                  <a:extLst>
                    <a:ext uri="{FF2B5EF4-FFF2-40B4-BE49-F238E27FC236}">
                      <a16:creationId xmlns:a16="http://schemas.microsoft.com/office/drawing/2014/main" id="{00000000-0008-0000-0000-000012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19" name="Shape 19">
                    <a:extLst>
                      <a:ext uri="{FF2B5EF4-FFF2-40B4-BE49-F238E27FC236}">
                        <a16:creationId xmlns:a16="http://schemas.microsoft.com/office/drawing/2014/main" id="{00000000-0008-0000-0000-000013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" name="Shape 20">
                    <a:extLst>
                      <a:ext uri="{FF2B5EF4-FFF2-40B4-BE49-F238E27FC236}">
                        <a16:creationId xmlns:a16="http://schemas.microsoft.com/office/drawing/2014/main" id="{00000000-0008-0000-0000-000014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" name="Shape 21">
                    <a:extLst>
                      <a:ext uri="{FF2B5EF4-FFF2-40B4-BE49-F238E27FC236}">
                        <a16:creationId xmlns:a16="http://schemas.microsoft.com/office/drawing/2014/main" id="{00000000-0008-0000-0000-00001500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" name="Shape 22">
                    <a:extLst>
                      <a:ext uri="{FF2B5EF4-FFF2-40B4-BE49-F238E27FC236}">
                        <a16:creationId xmlns:a16="http://schemas.microsoft.com/office/drawing/2014/main" id="{00000000-0008-0000-0000-00001600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3" name="Shape 23">
                    <a:extLst>
                      <a:ext uri="{FF2B5EF4-FFF2-40B4-BE49-F238E27FC236}">
                        <a16:creationId xmlns:a16="http://schemas.microsoft.com/office/drawing/2014/main" id="{00000000-0008-0000-0000-00001700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4" name="Shape 24">
                    <a:extLst>
                      <a:ext uri="{FF2B5EF4-FFF2-40B4-BE49-F238E27FC236}">
                        <a16:creationId xmlns:a16="http://schemas.microsoft.com/office/drawing/2014/main" id="{00000000-0008-0000-0000-00001800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" name="Shape 25">
                    <a:extLst>
                      <a:ext uri="{FF2B5EF4-FFF2-40B4-BE49-F238E27FC236}">
                        <a16:creationId xmlns:a16="http://schemas.microsoft.com/office/drawing/2014/main" id="{00000000-0008-0000-0000-00001900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" name="Shape 26">
                    <a:extLst>
                      <a:ext uri="{FF2B5EF4-FFF2-40B4-BE49-F238E27FC236}">
                        <a16:creationId xmlns:a16="http://schemas.microsoft.com/office/drawing/2014/main" id="{00000000-0008-0000-0000-00001A00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" name="Shape 27">
                    <a:extLst>
                      <a:ext uri="{FF2B5EF4-FFF2-40B4-BE49-F238E27FC236}">
                        <a16:creationId xmlns:a16="http://schemas.microsoft.com/office/drawing/2014/main" id="{00000000-0008-0000-0000-00001B00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" name="Shape 28">
                    <a:extLst>
                      <a:ext uri="{FF2B5EF4-FFF2-40B4-BE49-F238E27FC236}">
                        <a16:creationId xmlns:a16="http://schemas.microsoft.com/office/drawing/2014/main" id="{00000000-0008-0000-0000-00001C00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9" name="Shape 29">
                    <a:extLst>
                      <a:ext uri="{FF2B5EF4-FFF2-40B4-BE49-F238E27FC236}">
                        <a16:creationId xmlns:a16="http://schemas.microsoft.com/office/drawing/2014/main" id="{00000000-0008-0000-0000-00001D00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0" name="Shape 30">
                    <a:extLst>
                      <a:ext uri="{FF2B5EF4-FFF2-40B4-BE49-F238E27FC236}">
                        <a16:creationId xmlns:a16="http://schemas.microsoft.com/office/drawing/2014/main" id="{00000000-0008-0000-0000-00001E00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1" name="Shape 31">
                    <a:extLst>
                      <a:ext uri="{FF2B5EF4-FFF2-40B4-BE49-F238E27FC236}">
                        <a16:creationId xmlns:a16="http://schemas.microsoft.com/office/drawing/2014/main" id="{00000000-0008-0000-0000-00001F00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2" name="Shape 32">
                    <a:extLst>
                      <a:ext uri="{FF2B5EF4-FFF2-40B4-BE49-F238E27FC236}">
                        <a16:creationId xmlns:a16="http://schemas.microsoft.com/office/drawing/2014/main" id="{00000000-0008-0000-0000-00002000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3" name="Shape 33">
                    <a:extLst>
                      <a:ext uri="{FF2B5EF4-FFF2-40B4-BE49-F238E27FC236}">
                        <a16:creationId xmlns:a16="http://schemas.microsoft.com/office/drawing/2014/main" id="{00000000-0008-0000-0000-00002100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4" name="Shape 34">
                    <a:extLst>
                      <a:ext uri="{FF2B5EF4-FFF2-40B4-BE49-F238E27FC236}">
                        <a16:creationId xmlns:a16="http://schemas.microsoft.com/office/drawing/2014/main" id="{00000000-0008-0000-0000-00002200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5" name="Shape 35">
                    <a:extLst>
                      <a:ext uri="{FF2B5EF4-FFF2-40B4-BE49-F238E27FC236}">
                        <a16:creationId xmlns:a16="http://schemas.microsoft.com/office/drawing/2014/main" id="{00000000-0008-0000-0000-00002300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6" name="Shape 36">
                    <a:extLst>
                      <a:ext uri="{FF2B5EF4-FFF2-40B4-BE49-F238E27FC236}">
                        <a16:creationId xmlns:a16="http://schemas.microsoft.com/office/drawing/2014/main" id="{00000000-0008-0000-0000-00002400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7" name="Shape 37">
                    <a:extLst>
                      <a:ext uri="{FF2B5EF4-FFF2-40B4-BE49-F238E27FC236}">
                        <a16:creationId xmlns:a16="http://schemas.microsoft.com/office/drawing/2014/main" id="{00000000-0008-0000-0000-00002500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8" name="Shape 38">
                    <a:extLst>
                      <a:ext uri="{FF2B5EF4-FFF2-40B4-BE49-F238E27FC236}">
                        <a16:creationId xmlns:a16="http://schemas.microsoft.com/office/drawing/2014/main" id="{00000000-0008-0000-0000-00002600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39" name="Shape 39">
                    <a:extLst>
                      <a:ext uri="{FF2B5EF4-FFF2-40B4-BE49-F238E27FC236}">
                        <a16:creationId xmlns:a16="http://schemas.microsoft.com/office/drawing/2014/main" id="{00000000-0008-0000-0000-00002700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40" name="Shape 40">
                    <a:extLst>
                      <a:ext uri="{FF2B5EF4-FFF2-40B4-BE49-F238E27FC236}">
                        <a16:creationId xmlns:a16="http://schemas.microsoft.com/office/drawing/2014/main" id="{00000000-0008-0000-0000-00002800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41" name="Shape 41">
                    <a:extLst>
                      <a:ext uri="{FF2B5EF4-FFF2-40B4-BE49-F238E27FC236}">
                        <a16:creationId xmlns:a16="http://schemas.microsoft.com/office/drawing/2014/main" id="{00000000-0008-0000-0000-00002900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42" name="Shape 42">
                    <a:extLst>
                      <a:ext uri="{FF2B5EF4-FFF2-40B4-BE49-F238E27FC236}">
                        <a16:creationId xmlns:a16="http://schemas.microsoft.com/office/drawing/2014/main" id="{00000000-0008-0000-0000-00002A00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43" name="Shape 43">
                    <a:extLst>
                      <a:ext uri="{FF2B5EF4-FFF2-40B4-BE49-F238E27FC236}">
                        <a16:creationId xmlns:a16="http://schemas.microsoft.com/office/drawing/2014/main" id="{00000000-0008-0000-0000-00002B00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44" name="Shape 44">
                    <a:extLst>
                      <a:ext uri="{FF2B5EF4-FFF2-40B4-BE49-F238E27FC236}">
                        <a16:creationId xmlns:a16="http://schemas.microsoft.com/office/drawing/2014/main" id="{00000000-0008-0000-0000-00002C00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45" name="Shape 45">
                    <a:extLst>
                      <a:ext uri="{FF2B5EF4-FFF2-40B4-BE49-F238E27FC236}">
                        <a16:creationId xmlns:a16="http://schemas.microsoft.com/office/drawing/2014/main" id="{00000000-0008-0000-0000-00002D00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46" name="Shape 46">
                    <a:extLst>
                      <a:ext uri="{FF2B5EF4-FFF2-40B4-BE49-F238E27FC236}">
                        <a16:creationId xmlns:a16="http://schemas.microsoft.com/office/drawing/2014/main" id="{00000000-0008-0000-0000-00002E00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47" name="Shape 47">
                    <a:extLst>
                      <a:ext uri="{FF2B5EF4-FFF2-40B4-BE49-F238E27FC236}">
                        <a16:creationId xmlns:a16="http://schemas.microsoft.com/office/drawing/2014/main" id="{00000000-0008-0000-0000-00002F00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48" name="Shape 48">
                    <a:extLst>
                      <a:ext uri="{FF2B5EF4-FFF2-40B4-BE49-F238E27FC236}">
                        <a16:creationId xmlns:a16="http://schemas.microsoft.com/office/drawing/2014/main" id="{00000000-0008-0000-0000-00003000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49" name="Shape 49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GrpSpPr/>
            </xdr:nvGrpSpPr>
            <xdr:grpSpPr>
              <a:xfrm>
                <a:off x="4363811" y="7854259"/>
                <a:ext cx="664028" cy="563120"/>
                <a:chOff x="5767387" y="1336350"/>
                <a:chExt cx="657225" cy="563120"/>
              </a:xfrm>
            </xdr:grpSpPr>
            <xdr:sp macro="" textlink="">
              <xdr:nvSpPr>
                <xdr:cNvPr id="50" name="Shape 50">
                  <a:extLst>
                    <a:ext uri="{FF2B5EF4-FFF2-40B4-BE49-F238E27FC236}">
                      <a16:creationId xmlns:a16="http://schemas.microsoft.com/office/drawing/2014/main" id="{00000000-0008-0000-0000-000032000000}"/>
                    </a:ext>
                  </a:extLst>
                </xdr:cNvPr>
                <xdr:cNvSpPr/>
              </xdr:nvSpPr>
              <xdr:spPr>
                <a:xfrm>
                  <a:off x="5767387" y="1336350"/>
                  <a:ext cx="657225" cy="563120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51" name="Shape 51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3300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52" name="Shape 52">
                    <a:extLst>
                      <a:ext uri="{FF2B5EF4-FFF2-40B4-BE49-F238E27FC236}">
                        <a16:creationId xmlns:a16="http://schemas.microsoft.com/office/drawing/2014/main" id="{00000000-0008-0000-0000-00003400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53" name="Shape 53">
                    <a:extLst>
                      <a:ext uri="{FF2B5EF4-FFF2-40B4-BE49-F238E27FC236}">
                        <a16:creationId xmlns:a16="http://schemas.microsoft.com/office/drawing/2014/main" id="{00000000-0008-0000-0000-00003500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54" name="Shape 54">
                    <a:extLst>
                      <a:ext uri="{FF2B5EF4-FFF2-40B4-BE49-F238E27FC236}">
                        <a16:creationId xmlns:a16="http://schemas.microsoft.com/office/drawing/2014/main" id="{00000000-0008-0000-0000-00003600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55" name="Shape 55">
                <a:extLst>
                  <a:ext uri="{FF2B5EF4-FFF2-40B4-BE49-F238E27FC236}">
                    <a16:creationId xmlns:a16="http://schemas.microsoft.com/office/drawing/2014/main" id="{00000000-0008-0000-0000-000037000000}"/>
                  </a:ext>
                </a:extLst>
              </xdr:cNvPr>
              <xdr:cNvGrpSpPr/>
            </xdr:nvGrpSpPr>
            <xdr:grpSpPr>
              <a:xfrm>
                <a:off x="7317921" y="7616944"/>
                <a:ext cx="662668" cy="994031"/>
                <a:chOff x="7219950" y="7610140"/>
                <a:chExt cx="657225" cy="994031"/>
              </a:xfrm>
            </xdr:grpSpPr>
            <xdr:sp macro="" textlink="">
              <xdr:nvSpPr>
                <xdr:cNvPr id="56" name="Shape 56">
                  <a:extLst>
                    <a:ext uri="{FF2B5EF4-FFF2-40B4-BE49-F238E27FC236}">
                      <a16:creationId xmlns:a16="http://schemas.microsoft.com/office/drawing/2014/main" id="{00000000-0008-0000-0000-000038000000}"/>
                    </a:ext>
                  </a:extLst>
                </xdr:cNvPr>
                <xdr:cNvSpPr/>
              </xdr:nvSpPr>
              <xdr:spPr>
                <a:xfrm>
                  <a:off x="7219950" y="7828405"/>
                  <a:ext cx="657225" cy="563120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57" name="Shape 57">
                  <a:extLst>
                    <a:ext uri="{FF2B5EF4-FFF2-40B4-BE49-F238E27FC236}">
                      <a16:creationId xmlns:a16="http://schemas.microsoft.com/office/drawing/2014/main" id="{00000000-0008-0000-0000-000039000000}"/>
                    </a:ext>
                  </a:extLst>
                </xdr:cNvPr>
                <xdr:cNvSpPr/>
              </xdr:nvSpPr>
              <xdr:spPr>
                <a:xfrm>
                  <a:off x="7353250" y="7610140"/>
                  <a:ext cx="362600" cy="994031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66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1</a:t>
                  </a:r>
                  <a:endParaRPr sz="66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323850</xdr:colOff>
      <xdr:row>26</xdr:row>
      <xdr:rowOff>133350</xdr:rowOff>
    </xdr:from>
    <xdr:ext cx="2505075" cy="457200"/>
    <xdr:sp macro="" textlink="">
      <xdr:nvSpPr>
        <xdr:cNvPr id="58" name="Shape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4098225" y="3556163"/>
          <a:ext cx="2495550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>
            <a:solidFill>
              <a:srgbClr val="FF0000"/>
            </a:solidFill>
            <a:latin typeface="Chakra Petch"/>
            <a:ea typeface="Chakra Petch"/>
            <a:cs typeface="Chakra Petch"/>
            <a:sym typeface="Chakra Petch"/>
          </a:endParaRPr>
        </a:p>
      </xdr:txBody>
    </xdr:sp>
    <xdr:clientData fLocksWithSheet="0"/>
  </xdr:oneCellAnchor>
  <xdr:oneCellAnchor>
    <xdr:from>
      <xdr:col>0</xdr:col>
      <xdr:colOff>342900</xdr:colOff>
      <xdr:row>25</xdr:row>
      <xdr:rowOff>95250</xdr:rowOff>
    </xdr:from>
    <xdr:ext cx="2209800" cy="457200"/>
    <xdr:sp macro="" textlink="">
      <xdr:nvSpPr>
        <xdr:cNvPr id="59" name="Shape 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4245863" y="3556163"/>
          <a:ext cx="22002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>
            <a:solidFill>
              <a:srgbClr val="FF0000"/>
            </a:solidFill>
            <a:latin typeface="Chakra Petch"/>
            <a:ea typeface="Chakra Petch"/>
            <a:cs typeface="Chakra Petch"/>
            <a:sym typeface="Chakra Petch"/>
          </a:endParaRPr>
        </a:p>
      </xdr:txBody>
    </xdr:sp>
    <xdr:clientData fLocksWithSheet="0"/>
  </xdr:oneCellAnchor>
  <xdr:oneCellAnchor>
    <xdr:from>
      <xdr:col>0</xdr:col>
      <xdr:colOff>276225</xdr:colOff>
      <xdr:row>24</xdr:row>
      <xdr:rowOff>-200025</xdr:rowOff>
    </xdr:from>
    <xdr:ext cx="2828925" cy="3667125"/>
    <xdr:sp macro="" textlink="">
      <xdr:nvSpPr>
        <xdr:cNvPr id="60" name="Shape 6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936300" y="1951200"/>
          <a:ext cx="2819400" cy="3657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18.</a:t>
          </a:r>
          <a:r>
            <a:rPr lang="th-TH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 </a:t>
          </a: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คนในครัวเรือนที่จบการศึกษาภาคบังคับ 9 ปี </a:t>
          </a:r>
          <a:r>
            <a:rPr lang="th-TH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    </a:t>
          </a: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ที่ไม่ได้เรียนต่อและยังไม่มีงานทำ ได้รับการฝึกอบรมด้านอาชีพ</a:t>
          </a:r>
          <a:endParaRPr sz="1800"/>
        </a:p>
        <a:p>
          <a:pPr marL="0" marR="0" lvl="0" indent="0" algn="l" rtl="0">
            <a:lnSpc>
              <a:spcPct val="100000"/>
            </a:lnSpc>
            <a:spcBef>
              <a:spcPts val="60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20. คนอายุ 15-59 ปี มีอาชีพและรายได้</a:t>
          </a:r>
          <a:endParaRPr sz="1800" b="1">
            <a:solidFill>
              <a:srgbClr val="FF0000"/>
            </a:solidFill>
            <a:latin typeface="Chakra Petch"/>
            <a:ea typeface="Chakra Petch"/>
            <a:cs typeface="Chakra Petch"/>
            <a:sym typeface="Chakra Petch"/>
          </a:endParaRPr>
        </a:p>
        <a:p>
          <a:pPr marL="0" marR="0" lvl="0" indent="0" algn="l" rtl="0">
            <a:lnSpc>
              <a:spcPct val="100000"/>
            </a:lnSpc>
            <a:spcBef>
              <a:spcPts val="60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21. คนอายุ 60 ปีขึ้นไป มีอาชีพและมีรายได้</a:t>
          </a:r>
          <a:endParaRPr sz="1800" b="1">
            <a:solidFill>
              <a:srgbClr val="FF0000"/>
            </a:solidFill>
            <a:latin typeface="Chakra Petch"/>
            <a:ea typeface="Chakra Petch"/>
            <a:cs typeface="Chakra Petch"/>
            <a:sym typeface="Chakra Petch"/>
          </a:endParaRPr>
        </a:p>
      </xdr:txBody>
    </xdr:sp>
    <xdr:clientData fLocksWithSheet="0"/>
  </xdr:oneCellAnchor>
  <xdr:oneCellAnchor>
    <xdr:from>
      <xdr:col>7</xdr:col>
      <xdr:colOff>209550</xdr:colOff>
      <xdr:row>22</xdr:row>
      <xdr:rowOff>400050</xdr:rowOff>
    </xdr:from>
    <xdr:ext cx="2762250" cy="4238625"/>
    <xdr:sp macro="" textlink="">
      <xdr:nvSpPr>
        <xdr:cNvPr id="61" name="Shape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3969638" y="1665450"/>
          <a:ext cx="2752725" cy="422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4. น้ำเพื่อการเกษตร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6. การมีที่ดินทำกิน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8. การมีงานทำ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9. การทำงานในสถานประกอบการ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10. ผลผลิตจาการทำนา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11. ผลผลิตจาการทำไร่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12. ผลผลิตจาการทำเกษตรอื่น ๆ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13. การประกอบอุตสาหกรรมในครัวเรือน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23. การเข้าถึงแหล่งทุน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26. คุณภาพดิน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27. การใช้ประโยชน์จากที่ดิน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28. คุณภาพน้ำ</a:t>
          </a:r>
          <a:endParaRPr sz="1800"/>
        </a:p>
      </xdr:txBody>
    </xdr:sp>
    <xdr:clientData fLocksWithSheet="0"/>
  </xdr:oneCellAnchor>
  <xdr:oneCellAnchor>
    <xdr:from>
      <xdr:col>14</xdr:col>
      <xdr:colOff>95250</xdr:colOff>
      <xdr:row>23</xdr:row>
      <xdr:rowOff>333375</xdr:rowOff>
    </xdr:from>
    <xdr:ext cx="2781300" cy="962025"/>
    <xdr:grpSp>
      <xdr:nvGrpSpPr>
        <xdr:cNvPr id="62" name="Shap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6096000" y="11087100"/>
          <a:ext cx="2781300" cy="962025"/>
          <a:chOff x="3955350" y="3298988"/>
          <a:chExt cx="2781300" cy="962025"/>
        </a:xfrm>
      </xdr:grpSpPr>
      <xdr:grpSp>
        <xdr:nvGrpSpPr>
          <xdr:cNvPr id="63" name="Shap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GrpSpPr/>
        </xdr:nvGrpSpPr>
        <xdr:grpSpPr>
          <a:xfrm>
            <a:off x="3955350" y="3298988"/>
            <a:ext cx="2781300" cy="962025"/>
            <a:chOff x="3955350" y="3298988"/>
            <a:chExt cx="2781300" cy="962025"/>
          </a:xfrm>
        </xdr:grpSpPr>
        <xdr:sp macro="" textlink="">
          <xdr:nvSpPr>
            <xdr:cNvPr id="64" name="Shape 4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>
            <a:xfrm>
              <a:off x="3955350" y="3298988"/>
              <a:ext cx="2781300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" name="Shape 63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3955350" y="3298988"/>
              <a:ext cx="2781300" cy="962025"/>
              <a:chOff x="8467385" y="3505463"/>
              <a:chExt cx="3419021" cy="835544"/>
            </a:xfrm>
          </xdr:grpSpPr>
          <xdr:sp macro="" textlink="">
            <xdr:nvSpPr>
              <xdr:cNvPr id="66" name="Shape 64">
                <a:extLst>
                  <a:ext uri="{FF2B5EF4-FFF2-40B4-BE49-F238E27FC236}">
                    <a16:creationId xmlns:a16="http://schemas.microsoft.com/office/drawing/2014/main" id="{00000000-0008-0000-0000-00004200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67" name="Shape 65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(78.57%)</a:t>
                </a:r>
                <a:endParaRPr sz="1400"/>
              </a:p>
            </xdr:txBody>
          </xdr:sp>
          <xdr:sp macro="" textlink="">
            <xdr:nvSpPr>
              <xdr:cNvPr id="68" name="Shape 66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(21.43%) </a:t>
                </a:r>
                <a:endParaRPr sz="28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285750</xdr:colOff>
      <xdr:row>34</xdr:row>
      <xdr:rowOff>342900</xdr:rowOff>
    </xdr:from>
    <xdr:ext cx="8639175" cy="6877050"/>
    <xdr:grpSp>
      <xdr:nvGrpSpPr>
        <xdr:cNvPr id="69" name="Shape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/>
      </xdr:nvGrpSpPr>
      <xdr:grpSpPr>
        <a:xfrm>
          <a:off x="285750" y="16211550"/>
          <a:ext cx="8639175" cy="6877050"/>
          <a:chOff x="1026413" y="341474"/>
          <a:chExt cx="8639175" cy="6877050"/>
        </a:xfrm>
      </xdr:grpSpPr>
      <xdr:grpSp>
        <xdr:nvGrpSpPr>
          <xdr:cNvPr id="70" name="Shape 67" title="ภาพวาด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GrpSpPr/>
        </xdr:nvGrpSpPr>
        <xdr:grpSpPr>
          <a:xfrm>
            <a:off x="1026413" y="341474"/>
            <a:ext cx="8639175" cy="6877050"/>
            <a:chOff x="1035938" y="350999"/>
            <a:chExt cx="8620125" cy="6858001"/>
          </a:xfrm>
        </xdr:grpSpPr>
        <xdr:sp macro="" textlink="">
          <xdr:nvSpPr>
            <xdr:cNvPr id="71" name="Shape 4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/>
          </xdr:nvSpPr>
          <xdr:spPr>
            <a:xfrm>
              <a:off x="1035938" y="351000"/>
              <a:ext cx="8620125" cy="6858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2" name="Shape 68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GrpSpPr/>
          </xdr:nvGrpSpPr>
          <xdr:grpSpPr>
            <a:xfrm>
              <a:off x="1035938" y="350999"/>
              <a:ext cx="8620125" cy="6858000"/>
              <a:chOff x="204107" y="14262794"/>
              <a:chExt cx="8729293" cy="5887971"/>
            </a:xfrm>
          </xdr:grpSpPr>
          <xdr:sp macro="" textlink="">
            <xdr:nvSpPr>
              <xdr:cNvPr id="73" name="Shape 69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SpPr/>
            </xdr:nvSpPr>
            <xdr:spPr>
              <a:xfrm>
                <a:off x="204107" y="14262794"/>
                <a:ext cx="8729275" cy="58879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4" name="Shape 70">
                <a:extLst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xdr:cNvPr>
              <xdr:cNvGrpSpPr/>
            </xdr:nvGrpSpPr>
            <xdr:grpSpPr>
              <a:xfrm>
                <a:off x="204107" y="14678024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75" name="Shape 71">
                  <a:extLst>
                    <a:ext uri="{FF2B5EF4-FFF2-40B4-BE49-F238E27FC236}">
                      <a16:creationId xmlns:a16="http://schemas.microsoft.com/office/drawing/2014/main" id="{00000000-0008-0000-0000-00004B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4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76" name="Shape 72">
                  <a:extLst>
                    <a:ext uri="{FF2B5EF4-FFF2-40B4-BE49-F238E27FC236}">
                      <a16:creationId xmlns:a16="http://schemas.microsoft.com/office/drawing/2014/main" id="{00000000-0008-0000-0000-00004C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77" name="Shape 73">
                <a:extLst>
                  <a:ext uri="{FF2B5EF4-FFF2-40B4-BE49-F238E27FC236}">
                    <a16:creationId xmlns:a16="http://schemas.microsoft.com/office/drawing/2014/main" id="{00000000-0008-0000-0000-00004D000000}"/>
                  </a:ext>
                </a:extLst>
              </xdr:cNvPr>
              <xdr:cNvGrpSpPr/>
            </xdr:nvGrpSpPr>
            <xdr:grpSpPr>
              <a:xfrm>
                <a:off x="6135458" y="14682108"/>
                <a:ext cx="2797942" cy="5468656"/>
                <a:chOff x="298728" y="1577182"/>
                <a:chExt cx="3425093" cy="4622715"/>
              </a:xfrm>
            </xdr:grpSpPr>
            <xdr:sp macro="" textlink="">
              <xdr:nvSpPr>
                <xdr:cNvPr id="78" name="Shape 74">
                  <a:extLst>
                    <a:ext uri="{FF2B5EF4-FFF2-40B4-BE49-F238E27FC236}">
                      <a16:creationId xmlns:a16="http://schemas.microsoft.com/office/drawing/2014/main" id="{00000000-0008-0000-0000-00004E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79" name="Shape 75">
                  <a:extLst>
                    <a:ext uri="{FF2B5EF4-FFF2-40B4-BE49-F238E27FC236}">
                      <a16:creationId xmlns:a16="http://schemas.microsoft.com/office/drawing/2014/main" id="{00000000-0008-0000-0000-00004F000000}"/>
                    </a:ext>
                  </a:extLst>
                </xdr:cNvPr>
                <xdr:cNvSpPr/>
              </xdr:nvSpPr>
              <xdr:spPr>
                <a:xfrm>
                  <a:off x="304801" y="1577182"/>
                  <a:ext cx="3419020" cy="150679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2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สารสนเทศเพื่อการจัดการ</a:t>
                  </a:r>
                  <a:endParaRPr sz="1400"/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3600"/>
                    <a:buFont typeface="Chakra Petch"/>
                    <a:buNone/>
                  </a:pPr>
                  <a:r>
                    <a:rPr lang="en-US" sz="36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ทุนของชุมชน</a:t>
                  </a:r>
                  <a:endParaRPr sz="1400"/>
                </a:p>
              </xdr:txBody>
            </xdr:sp>
          </xdr:grpSp>
          <xdr:grpSp>
            <xdr:nvGrpSpPr>
              <xdr:cNvPr id="80" name="Shape 76">
                <a:extLst>
                  <a:ext uri="{FF2B5EF4-FFF2-40B4-BE49-F238E27FC236}">
                    <a16:creationId xmlns:a16="http://schemas.microsoft.com/office/drawing/2014/main" id="{00000000-0008-0000-0000-000050000000}"/>
                  </a:ext>
                </a:extLst>
              </xdr:cNvPr>
              <xdr:cNvGrpSpPr/>
            </xdr:nvGrpSpPr>
            <xdr:grpSpPr>
              <a:xfrm>
                <a:off x="3166382" y="14687550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81" name="Shape 77">
                  <a:extLst>
                    <a:ext uri="{FF2B5EF4-FFF2-40B4-BE49-F238E27FC236}">
                      <a16:creationId xmlns:a16="http://schemas.microsoft.com/office/drawing/2014/main" id="{00000000-0008-0000-0000-000051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48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82" name="Shape 78">
                  <a:extLst>
                    <a:ext uri="{FF2B5EF4-FFF2-40B4-BE49-F238E27FC236}">
                      <a16:creationId xmlns:a16="http://schemas.microsoft.com/office/drawing/2014/main" id="{00000000-0008-0000-0000-000052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83" name="Shape 79">
                <a:extLst>
                  <a:ext uri="{FF2B5EF4-FFF2-40B4-BE49-F238E27FC236}">
                    <a16:creationId xmlns:a16="http://schemas.microsoft.com/office/drawing/2014/main" id="{00000000-0008-0000-0000-000053000000}"/>
                  </a:ext>
                </a:extLst>
              </xdr:cNvPr>
              <xdr:cNvGrpSpPr/>
            </xdr:nvGrpSpPr>
            <xdr:grpSpPr>
              <a:xfrm>
                <a:off x="1292679" y="14453037"/>
                <a:ext cx="664028" cy="559724"/>
                <a:chOff x="1536019" y="1354032"/>
                <a:chExt cx="657225" cy="559724"/>
              </a:xfrm>
            </xdr:grpSpPr>
            <xdr:sp macro="" textlink="">
              <xdr:nvSpPr>
                <xdr:cNvPr id="84" name="Shape 80">
                  <a:extLst>
                    <a:ext uri="{FF2B5EF4-FFF2-40B4-BE49-F238E27FC236}">
                      <a16:creationId xmlns:a16="http://schemas.microsoft.com/office/drawing/2014/main" id="{00000000-0008-0000-0000-000054000000}"/>
                    </a:ext>
                  </a:extLst>
                </xdr:cNvPr>
                <xdr:cNvSpPr/>
              </xdr:nvSpPr>
              <xdr:spPr>
                <a:xfrm>
                  <a:off x="1536019" y="1354032"/>
                  <a:ext cx="657225" cy="559724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85" name="Shape 81" descr="This is an icon of coins.">
                  <a:extLst>
                    <a:ext uri="{FF2B5EF4-FFF2-40B4-BE49-F238E27FC236}">
                      <a16:creationId xmlns:a16="http://schemas.microsoft.com/office/drawing/2014/main" id="{00000000-0008-0000-0000-000055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86" name="Shape 82">
                    <a:extLst>
                      <a:ext uri="{FF2B5EF4-FFF2-40B4-BE49-F238E27FC236}">
                        <a16:creationId xmlns:a16="http://schemas.microsoft.com/office/drawing/2014/main" id="{00000000-0008-0000-0000-000056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87" name="Shape 83">
                    <a:extLst>
                      <a:ext uri="{FF2B5EF4-FFF2-40B4-BE49-F238E27FC236}">
                        <a16:creationId xmlns:a16="http://schemas.microsoft.com/office/drawing/2014/main" id="{00000000-0008-0000-0000-000057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88" name="Shape 84">
                    <a:extLst>
                      <a:ext uri="{FF2B5EF4-FFF2-40B4-BE49-F238E27FC236}">
                        <a16:creationId xmlns:a16="http://schemas.microsoft.com/office/drawing/2014/main" id="{00000000-0008-0000-0000-00005800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89" name="Shape 85">
                    <a:extLst>
                      <a:ext uri="{FF2B5EF4-FFF2-40B4-BE49-F238E27FC236}">
                        <a16:creationId xmlns:a16="http://schemas.microsoft.com/office/drawing/2014/main" id="{00000000-0008-0000-0000-00005900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0" name="Shape 86">
                    <a:extLst>
                      <a:ext uri="{FF2B5EF4-FFF2-40B4-BE49-F238E27FC236}">
                        <a16:creationId xmlns:a16="http://schemas.microsoft.com/office/drawing/2014/main" id="{00000000-0008-0000-0000-00005A00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1" name="Shape 87">
                    <a:extLst>
                      <a:ext uri="{FF2B5EF4-FFF2-40B4-BE49-F238E27FC236}">
                        <a16:creationId xmlns:a16="http://schemas.microsoft.com/office/drawing/2014/main" id="{00000000-0008-0000-0000-00005B00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2" name="Shape 88">
                    <a:extLst>
                      <a:ext uri="{FF2B5EF4-FFF2-40B4-BE49-F238E27FC236}">
                        <a16:creationId xmlns:a16="http://schemas.microsoft.com/office/drawing/2014/main" id="{00000000-0008-0000-0000-00005C00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3" name="Shape 89">
                    <a:extLst>
                      <a:ext uri="{FF2B5EF4-FFF2-40B4-BE49-F238E27FC236}">
                        <a16:creationId xmlns:a16="http://schemas.microsoft.com/office/drawing/2014/main" id="{00000000-0008-0000-0000-00005D00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4" name="Shape 90">
                    <a:extLst>
                      <a:ext uri="{FF2B5EF4-FFF2-40B4-BE49-F238E27FC236}">
                        <a16:creationId xmlns:a16="http://schemas.microsoft.com/office/drawing/2014/main" id="{00000000-0008-0000-0000-00005E00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5" name="Shape 91">
                    <a:extLst>
                      <a:ext uri="{FF2B5EF4-FFF2-40B4-BE49-F238E27FC236}">
                        <a16:creationId xmlns:a16="http://schemas.microsoft.com/office/drawing/2014/main" id="{00000000-0008-0000-0000-00005F00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6" name="Shape 92">
                    <a:extLst>
                      <a:ext uri="{FF2B5EF4-FFF2-40B4-BE49-F238E27FC236}">
                        <a16:creationId xmlns:a16="http://schemas.microsoft.com/office/drawing/2014/main" id="{00000000-0008-0000-0000-00006000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7" name="Shape 93">
                    <a:extLst>
                      <a:ext uri="{FF2B5EF4-FFF2-40B4-BE49-F238E27FC236}">
                        <a16:creationId xmlns:a16="http://schemas.microsoft.com/office/drawing/2014/main" id="{00000000-0008-0000-0000-00006100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8" name="Shape 94">
                    <a:extLst>
                      <a:ext uri="{FF2B5EF4-FFF2-40B4-BE49-F238E27FC236}">
                        <a16:creationId xmlns:a16="http://schemas.microsoft.com/office/drawing/2014/main" id="{00000000-0008-0000-0000-00006200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9" name="Shape 95">
                    <a:extLst>
                      <a:ext uri="{FF2B5EF4-FFF2-40B4-BE49-F238E27FC236}">
                        <a16:creationId xmlns:a16="http://schemas.microsoft.com/office/drawing/2014/main" id="{00000000-0008-0000-0000-00006300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0" name="Shape 96">
                    <a:extLst>
                      <a:ext uri="{FF2B5EF4-FFF2-40B4-BE49-F238E27FC236}">
                        <a16:creationId xmlns:a16="http://schemas.microsoft.com/office/drawing/2014/main" id="{00000000-0008-0000-0000-00006400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1" name="Shape 97">
                    <a:extLst>
                      <a:ext uri="{FF2B5EF4-FFF2-40B4-BE49-F238E27FC236}">
                        <a16:creationId xmlns:a16="http://schemas.microsoft.com/office/drawing/2014/main" id="{00000000-0008-0000-0000-00006500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2" name="Shape 98">
                    <a:extLst>
                      <a:ext uri="{FF2B5EF4-FFF2-40B4-BE49-F238E27FC236}">
                        <a16:creationId xmlns:a16="http://schemas.microsoft.com/office/drawing/2014/main" id="{00000000-0008-0000-0000-00006600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3" name="Shape 99">
                    <a:extLst>
                      <a:ext uri="{FF2B5EF4-FFF2-40B4-BE49-F238E27FC236}">
                        <a16:creationId xmlns:a16="http://schemas.microsoft.com/office/drawing/2014/main" id="{00000000-0008-0000-0000-00006700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4" name="Shape 100">
                    <a:extLst>
                      <a:ext uri="{FF2B5EF4-FFF2-40B4-BE49-F238E27FC236}">
                        <a16:creationId xmlns:a16="http://schemas.microsoft.com/office/drawing/2014/main" id="{00000000-0008-0000-0000-00006800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5" name="Shape 101">
                    <a:extLst>
                      <a:ext uri="{FF2B5EF4-FFF2-40B4-BE49-F238E27FC236}">
                        <a16:creationId xmlns:a16="http://schemas.microsoft.com/office/drawing/2014/main" id="{00000000-0008-0000-0000-00006900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6" name="Shape 102">
                    <a:extLst>
                      <a:ext uri="{FF2B5EF4-FFF2-40B4-BE49-F238E27FC236}">
                        <a16:creationId xmlns:a16="http://schemas.microsoft.com/office/drawing/2014/main" id="{00000000-0008-0000-0000-00006A00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7" name="Shape 103">
                    <a:extLst>
                      <a:ext uri="{FF2B5EF4-FFF2-40B4-BE49-F238E27FC236}">
                        <a16:creationId xmlns:a16="http://schemas.microsoft.com/office/drawing/2014/main" id="{00000000-0008-0000-0000-00006B00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8" name="Shape 104">
                    <a:extLst>
                      <a:ext uri="{FF2B5EF4-FFF2-40B4-BE49-F238E27FC236}">
                        <a16:creationId xmlns:a16="http://schemas.microsoft.com/office/drawing/2014/main" id="{00000000-0008-0000-0000-00006C00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9" name="Shape 105">
                    <a:extLst>
                      <a:ext uri="{FF2B5EF4-FFF2-40B4-BE49-F238E27FC236}">
                        <a16:creationId xmlns:a16="http://schemas.microsoft.com/office/drawing/2014/main" id="{00000000-0008-0000-0000-00006D00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0" name="Shape 106">
                    <a:extLst>
                      <a:ext uri="{FF2B5EF4-FFF2-40B4-BE49-F238E27FC236}">
                        <a16:creationId xmlns:a16="http://schemas.microsoft.com/office/drawing/2014/main" id="{00000000-0008-0000-0000-00006E00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1" name="Shape 107">
                    <a:extLst>
                      <a:ext uri="{FF2B5EF4-FFF2-40B4-BE49-F238E27FC236}">
                        <a16:creationId xmlns:a16="http://schemas.microsoft.com/office/drawing/2014/main" id="{00000000-0008-0000-0000-00006F00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2" name="Shape 108">
                    <a:extLst>
                      <a:ext uri="{FF2B5EF4-FFF2-40B4-BE49-F238E27FC236}">
                        <a16:creationId xmlns:a16="http://schemas.microsoft.com/office/drawing/2014/main" id="{00000000-0008-0000-0000-00007000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3" name="Shape 109">
                    <a:extLst>
                      <a:ext uri="{FF2B5EF4-FFF2-40B4-BE49-F238E27FC236}">
                        <a16:creationId xmlns:a16="http://schemas.microsoft.com/office/drawing/2014/main" id="{00000000-0008-0000-0000-00007100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4" name="Shape 110">
                    <a:extLst>
                      <a:ext uri="{FF2B5EF4-FFF2-40B4-BE49-F238E27FC236}">
                        <a16:creationId xmlns:a16="http://schemas.microsoft.com/office/drawing/2014/main" id="{00000000-0008-0000-0000-00007200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5" name="Shape 111">
                    <a:extLst>
                      <a:ext uri="{FF2B5EF4-FFF2-40B4-BE49-F238E27FC236}">
                        <a16:creationId xmlns:a16="http://schemas.microsoft.com/office/drawing/2014/main" id="{00000000-0008-0000-0000-00007300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116" name="Shape 112">
                <a:extLst>
                  <a:ext uri="{FF2B5EF4-FFF2-40B4-BE49-F238E27FC236}">
                    <a16:creationId xmlns:a16="http://schemas.microsoft.com/office/drawing/2014/main" id="{00000000-0008-0000-0000-000074000000}"/>
                  </a:ext>
                </a:extLst>
              </xdr:cNvPr>
              <xdr:cNvGrpSpPr/>
            </xdr:nvGrpSpPr>
            <xdr:grpSpPr>
              <a:xfrm>
                <a:off x="4203247" y="14459840"/>
                <a:ext cx="664028" cy="559724"/>
                <a:chOff x="5767387" y="1339746"/>
                <a:chExt cx="657225" cy="559724"/>
              </a:xfrm>
            </xdr:grpSpPr>
            <xdr:sp macro="" textlink="">
              <xdr:nvSpPr>
                <xdr:cNvPr id="117" name="Shape 113">
                  <a:extLst>
                    <a:ext uri="{FF2B5EF4-FFF2-40B4-BE49-F238E27FC236}">
                      <a16:creationId xmlns:a16="http://schemas.microsoft.com/office/drawing/2014/main" id="{00000000-0008-0000-0000-000075000000}"/>
                    </a:ext>
                  </a:extLst>
                </xdr:cNvPr>
                <xdr:cNvSpPr/>
              </xdr:nvSpPr>
              <xdr:spPr>
                <a:xfrm>
                  <a:off x="5767387" y="1339746"/>
                  <a:ext cx="657225" cy="559724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118" name="Shape 114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7600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119" name="Shape 115">
                    <a:extLst>
                      <a:ext uri="{FF2B5EF4-FFF2-40B4-BE49-F238E27FC236}">
                        <a16:creationId xmlns:a16="http://schemas.microsoft.com/office/drawing/2014/main" id="{00000000-0008-0000-0000-00007700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20" name="Shape 116">
                    <a:extLst>
                      <a:ext uri="{FF2B5EF4-FFF2-40B4-BE49-F238E27FC236}">
                        <a16:creationId xmlns:a16="http://schemas.microsoft.com/office/drawing/2014/main" id="{00000000-0008-0000-0000-00007800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21" name="Shape 117">
                    <a:extLst>
                      <a:ext uri="{FF2B5EF4-FFF2-40B4-BE49-F238E27FC236}">
                        <a16:creationId xmlns:a16="http://schemas.microsoft.com/office/drawing/2014/main" id="{00000000-0008-0000-0000-00007900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122" name="Shape 118">
                <a:extLst>
                  <a:ext uri="{FF2B5EF4-FFF2-40B4-BE49-F238E27FC236}">
                    <a16:creationId xmlns:a16="http://schemas.microsoft.com/office/drawing/2014/main" id="{00000000-0008-0000-0000-00007A000000}"/>
                  </a:ext>
                </a:extLst>
              </xdr:cNvPr>
              <xdr:cNvGrpSpPr/>
            </xdr:nvGrpSpPr>
            <xdr:grpSpPr>
              <a:xfrm>
                <a:off x="7215738" y="14262794"/>
                <a:ext cx="662668" cy="834594"/>
                <a:chOff x="7210375" y="7612983"/>
                <a:chExt cx="657225" cy="834594"/>
              </a:xfrm>
            </xdr:grpSpPr>
            <xdr:sp macro="" textlink="">
              <xdr:nvSpPr>
                <xdr:cNvPr id="123" name="Shape 119">
                  <a:extLst>
                    <a:ext uri="{FF2B5EF4-FFF2-40B4-BE49-F238E27FC236}">
                      <a16:creationId xmlns:a16="http://schemas.microsoft.com/office/drawing/2014/main" id="{00000000-0008-0000-0000-00007B000000}"/>
                    </a:ext>
                  </a:extLst>
                </xdr:cNvPr>
                <xdr:cNvSpPr/>
              </xdr:nvSpPr>
              <xdr:spPr>
                <a:xfrm>
                  <a:off x="7210375" y="7803226"/>
                  <a:ext cx="657225" cy="559724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124" name="Shape 120">
                  <a:extLst>
                    <a:ext uri="{FF2B5EF4-FFF2-40B4-BE49-F238E27FC236}">
                      <a16:creationId xmlns:a16="http://schemas.microsoft.com/office/drawing/2014/main" id="{00000000-0008-0000-0000-00007C000000}"/>
                    </a:ext>
                  </a:extLst>
                </xdr:cNvPr>
                <xdr:cNvSpPr/>
              </xdr:nvSpPr>
              <xdr:spPr>
                <a:xfrm>
                  <a:off x="7362825" y="7612983"/>
                  <a:ext cx="362600" cy="834594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66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2</a:t>
                  </a:r>
                  <a:endParaRPr sz="66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257175</xdr:colOff>
      <xdr:row>52</xdr:row>
      <xdr:rowOff>276225</xdr:rowOff>
    </xdr:from>
    <xdr:ext cx="8620125" cy="6858000"/>
    <xdr:grpSp>
      <xdr:nvGrpSpPr>
        <xdr:cNvPr id="125" name="Shape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GrpSpPr/>
      </xdr:nvGrpSpPr>
      <xdr:grpSpPr>
        <a:xfrm>
          <a:off x="257175" y="24050625"/>
          <a:ext cx="8620125" cy="6858000"/>
          <a:chOff x="1035938" y="351000"/>
          <a:chExt cx="8620125" cy="6858000"/>
        </a:xfrm>
      </xdr:grpSpPr>
      <xdr:grpSp>
        <xdr:nvGrpSpPr>
          <xdr:cNvPr id="126" name="Shape 121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GrpSpPr/>
        </xdr:nvGrpSpPr>
        <xdr:grpSpPr>
          <a:xfrm>
            <a:off x="1035938" y="351000"/>
            <a:ext cx="8620125" cy="6858000"/>
            <a:chOff x="1035938" y="351000"/>
            <a:chExt cx="8620125" cy="6858000"/>
          </a:xfrm>
        </xdr:grpSpPr>
        <xdr:sp macro="" textlink="">
          <xdr:nvSpPr>
            <xdr:cNvPr id="127" name="Shape 4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SpPr/>
          </xdr:nvSpPr>
          <xdr:spPr>
            <a:xfrm>
              <a:off x="1035938" y="351000"/>
              <a:ext cx="8620125" cy="6858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8" name="Shape 122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GrpSpPr/>
          </xdr:nvGrpSpPr>
          <xdr:grpSpPr>
            <a:xfrm>
              <a:off x="1035938" y="351000"/>
              <a:ext cx="8620125" cy="6858000"/>
              <a:chOff x="204107" y="14260920"/>
              <a:chExt cx="8729293" cy="5889844"/>
            </a:xfrm>
          </xdr:grpSpPr>
          <xdr:sp macro="" textlink="">
            <xdr:nvSpPr>
              <xdr:cNvPr id="129" name="Shape 123">
                <a:extLst>
                  <a:ext uri="{FF2B5EF4-FFF2-40B4-BE49-F238E27FC236}">
                    <a16:creationId xmlns:a16="http://schemas.microsoft.com/office/drawing/2014/main" id="{00000000-0008-0000-0000-000081000000}"/>
                  </a:ext>
                </a:extLst>
              </xdr:cNvPr>
              <xdr:cNvSpPr/>
            </xdr:nvSpPr>
            <xdr:spPr>
              <a:xfrm>
                <a:off x="204107" y="14260920"/>
                <a:ext cx="8729275" cy="58898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30" name="Shape 124">
                <a:extLst>
                  <a:ext uri="{FF2B5EF4-FFF2-40B4-BE49-F238E27FC236}">
                    <a16:creationId xmlns:a16="http://schemas.microsoft.com/office/drawing/2014/main" id="{00000000-0008-0000-0000-000082000000}"/>
                  </a:ext>
                </a:extLst>
              </xdr:cNvPr>
              <xdr:cNvGrpSpPr/>
            </xdr:nvGrpSpPr>
            <xdr:grpSpPr>
              <a:xfrm>
                <a:off x="204107" y="14678024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131" name="Shape 125">
                  <a:extLst>
                    <a:ext uri="{FF2B5EF4-FFF2-40B4-BE49-F238E27FC236}">
                      <a16:creationId xmlns:a16="http://schemas.microsoft.com/office/drawing/2014/main" id="{00000000-0008-0000-0000-000083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4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32" name="Shape 126">
                  <a:extLst>
                    <a:ext uri="{FF2B5EF4-FFF2-40B4-BE49-F238E27FC236}">
                      <a16:creationId xmlns:a16="http://schemas.microsoft.com/office/drawing/2014/main" id="{00000000-0008-0000-0000-000084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33" name="Shape 127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GrpSpPr/>
            </xdr:nvGrpSpPr>
            <xdr:grpSpPr>
              <a:xfrm>
                <a:off x="6135458" y="14682108"/>
                <a:ext cx="2797942" cy="5468656"/>
                <a:chOff x="298728" y="1577182"/>
                <a:chExt cx="3425093" cy="4622715"/>
              </a:xfrm>
            </xdr:grpSpPr>
            <xdr:sp macro="" textlink="">
              <xdr:nvSpPr>
                <xdr:cNvPr id="134" name="Shape 128">
                  <a:extLst>
                    <a:ext uri="{FF2B5EF4-FFF2-40B4-BE49-F238E27FC236}">
                      <a16:creationId xmlns:a16="http://schemas.microsoft.com/office/drawing/2014/main" id="{00000000-0008-0000-0000-000086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35" name="Shape 129">
                  <a:extLst>
                    <a:ext uri="{FF2B5EF4-FFF2-40B4-BE49-F238E27FC236}">
                      <a16:creationId xmlns:a16="http://schemas.microsoft.com/office/drawing/2014/main" id="{00000000-0008-0000-0000-000087000000}"/>
                    </a:ext>
                  </a:extLst>
                </xdr:cNvPr>
                <xdr:cNvSpPr/>
              </xdr:nvSpPr>
              <xdr:spPr>
                <a:xfrm>
                  <a:off x="304801" y="1577182"/>
                  <a:ext cx="3419020" cy="150679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2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สารสนเทศเพื่อจัดการ</a:t>
                  </a:r>
                  <a:endParaRPr sz="1400"/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3200"/>
                    <a:buFont typeface="Chakra Petch"/>
                    <a:buNone/>
                  </a:pPr>
                  <a:r>
                    <a:rPr lang="en-US" sz="32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ความเสี่ยงของชุมชน</a:t>
                  </a:r>
                  <a:endParaRPr sz="1400"/>
                </a:p>
              </xdr:txBody>
            </xdr:sp>
          </xdr:grpSp>
          <xdr:grpSp>
            <xdr:nvGrpSpPr>
              <xdr:cNvPr id="136" name="Shape 130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GrpSpPr/>
            </xdr:nvGrpSpPr>
            <xdr:grpSpPr>
              <a:xfrm>
                <a:off x="3166382" y="14687550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137" name="Shape 131">
                  <a:extLst>
                    <a:ext uri="{FF2B5EF4-FFF2-40B4-BE49-F238E27FC236}">
                      <a16:creationId xmlns:a16="http://schemas.microsoft.com/office/drawing/2014/main" id="{00000000-0008-0000-0000-000089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48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38" name="Shape 132">
                  <a:extLst>
                    <a:ext uri="{FF2B5EF4-FFF2-40B4-BE49-F238E27FC236}">
                      <a16:creationId xmlns:a16="http://schemas.microsoft.com/office/drawing/2014/main" id="{00000000-0008-0000-0000-00008A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39" name="Shape 133">
                <a:extLst>
                  <a:ext uri="{FF2B5EF4-FFF2-40B4-BE49-F238E27FC236}">
                    <a16:creationId xmlns:a16="http://schemas.microsoft.com/office/drawing/2014/main" id="{00000000-0008-0000-0000-00008B000000}"/>
                  </a:ext>
                </a:extLst>
              </xdr:cNvPr>
              <xdr:cNvGrpSpPr/>
            </xdr:nvGrpSpPr>
            <xdr:grpSpPr>
              <a:xfrm>
                <a:off x="1292679" y="14471142"/>
                <a:ext cx="664028" cy="551143"/>
                <a:chOff x="1536019" y="1372137"/>
                <a:chExt cx="657225" cy="551143"/>
              </a:xfrm>
            </xdr:grpSpPr>
            <xdr:sp macro="" textlink="">
              <xdr:nvSpPr>
                <xdr:cNvPr id="140" name="Shape 134">
                  <a:extLst>
                    <a:ext uri="{FF2B5EF4-FFF2-40B4-BE49-F238E27FC236}">
                      <a16:creationId xmlns:a16="http://schemas.microsoft.com/office/drawing/2014/main" id="{00000000-0008-0000-0000-00008C000000}"/>
                    </a:ext>
                  </a:extLst>
                </xdr:cNvPr>
                <xdr:cNvSpPr/>
              </xdr:nvSpPr>
              <xdr:spPr>
                <a:xfrm>
                  <a:off x="1536019" y="1372137"/>
                  <a:ext cx="657225" cy="551143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141" name="Shape 135" descr="This is an icon of coins.">
                  <a:extLst>
                    <a:ext uri="{FF2B5EF4-FFF2-40B4-BE49-F238E27FC236}">
                      <a16:creationId xmlns:a16="http://schemas.microsoft.com/office/drawing/2014/main" id="{00000000-0008-0000-0000-00008D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142" name="Shape 136">
                    <a:extLst>
                      <a:ext uri="{FF2B5EF4-FFF2-40B4-BE49-F238E27FC236}">
                        <a16:creationId xmlns:a16="http://schemas.microsoft.com/office/drawing/2014/main" id="{00000000-0008-0000-0000-00008E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3" name="Shape 137">
                    <a:extLst>
                      <a:ext uri="{FF2B5EF4-FFF2-40B4-BE49-F238E27FC236}">
                        <a16:creationId xmlns:a16="http://schemas.microsoft.com/office/drawing/2014/main" id="{00000000-0008-0000-0000-00008F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4" name="Shape 138">
                    <a:extLst>
                      <a:ext uri="{FF2B5EF4-FFF2-40B4-BE49-F238E27FC236}">
                        <a16:creationId xmlns:a16="http://schemas.microsoft.com/office/drawing/2014/main" id="{00000000-0008-0000-0000-00009000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5" name="Shape 139">
                    <a:extLst>
                      <a:ext uri="{FF2B5EF4-FFF2-40B4-BE49-F238E27FC236}">
                        <a16:creationId xmlns:a16="http://schemas.microsoft.com/office/drawing/2014/main" id="{00000000-0008-0000-0000-00009100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6" name="Shape 140">
                    <a:extLst>
                      <a:ext uri="{FF2B5EF4-FFF2-40B4-BE49-F238E27FC236}">
                        <a16:creationId xmlns:a16="http://schemas.microsoft.com/office/drawing/2014/main" id="{00000000-0008-0000-0000-00009200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7" name="Shape 141">
                    <a:extLst>
                      <a:ext uri="{FF2B5EF4-FFF2-40B4-BE49-F238E27FC236}">
                        <a16:creationId xmlns:a16="http://schemas.microsoft.com/office/drawing/2014/main" id="{00000000-0008-0000-0000-00009300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8" name="Shape 142">
                    <a:extLst>
                      <a:ext uri="{FF2B5EF4-FFF2-40B4-BE49-F238E27FC236}">
                        <a16:creationId xmlns:a16="http://schemas.microsoft.com/office/drawing/2014/main" id="{00000000-0008-0000-0000-00009400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9" name="Shape 143">
                    <a:extLst>
                      <a:ext uri="{FF2B5EF4-FFF2-40B4-BE49-F238E27FC236}">
                        <a16:creationId xmlns:a16="http://schemas.microsoft.com/office/drawing/2014/main" id="{00000000-0008-0000-0000-00009500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0" name="Shape 144">
                    <a:extLst>
                      <a:ext uri="{FF2B5EF4-FFF2-40B4-BE49-F238E27FC236}">
                        <a16:creationId xmlns:a16="http://schemas.microsoft.com/office/drawing/2014/main" id="{00000000-0008-0000-0000-00009600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1" name="Shape 145">
                    <a:extLst>
                      <a:ext uri="{FF2B5EF4-FFF2-40B4-BE49-F238E27FC236}">
                        <a16:creationId xmlns:a16="http://schemas.microsoft.com/office/drawing/2014/main" id="{00000000-0008-0000-0000-00009700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2" name="Shape 146">
                    <a:extLst>
                      <a:ext uri="{FF2B5EF4-FFF2-40B4-BE49-F238E27FC236}">
                        <a16:creationId xmlns:a16="http://schemas.microsoft.com/office/drawing/2014/main" id="{00000000-0008-0000-0000-00009800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3" name="Shape 147">
                    <a:extLst>
                      <a:ext uri="{FF2B5EF4-FFF2-40B4-BE49-F238E27FC236}">
                        <a16:creationId xmlns:a16="http://schemas.microsoft.com/office/drawing/2014/main" id="{00000000-0008-0000-0000-00009900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4" name="Shape 148">
                    <a:extLst>
                      <a:ext uri="{FF2B5EF4-FFF2-40B4-BE49-F238E27FC236}">
                        <a16:creationId xmlns:a16="http://schemas.microsoft.com/office/drawing/2014/main" id="{00000000-0008-0000-0000-00009A00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5" name="Shape 149">
                    <a:extLst>
                      <a:ext uri="{FF2B5EF4-FFF2-40B4-BE49-F238E27FC236}">
                        <a16:creationId xmlns:a16="http://schemas.microsoft.com/office/drawing/2014/main" id="{00000000-0008-0000-0000-00009B00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6" name="Shape 150">
                    <a:extLst>
                      <a:ext uri="{FF2B5EF4-FFF2-40B4-BE49-F238E27FC236}">
                        <a16:creationId xmlns:a16="http://schemas.microsoft.com/office/drawing/2014/main" id="{00000000-0008-0000-0000-00009C00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7" name="Shape 151">
                    <a:extLst>
                      <a:ext uri="{FF2B5EF4-FFF2-40B4-BE49-F238E27FC236}">
                        <a16:creationId xmlns:a16="http://schemas.microsoft.com/office/drawing/2014/main" id="{00000000-0008-0000-0000-00009D00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8" name="Shape 152">
                    <a:extLst>
                      <a:ext uri="{FF2B5EF4-FFF2-40B4-BE49-F238E27FC236}">
                        <a16:creationId xmlns:a16="http://schemas.microsoft.com/office/drawing/2014/main" id="{00000000-0008-0000-0000-00009E00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9" name="Shape 153">
                    <a:extLst>
                      <a:ext uri="{FF2B5EF4-FFF2-40B4-BE49-F238E27FC236}">
                        <a16:creationId xmlns:a16="http://schemas.microsoft.com/office/drawing/2014/main" id="{00000000-0008-0000-0000-00009F00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0" name="Shape 154">
                    <a:extLst>
                      <a:ext uri="{FF2B5EF4-FFF2-40B4-BE49-F238E27FC236}">
                        <a16:creationId xmlns:a16="http://schemas.microsoft.com/office/drawing/2014/main" id="{00000000-0008-0000-0000-0000A000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1" name="Shape 155">
                    <a:extLst>
                      <a:ext uri="{FF2B5EF4-FFF2-40B4-BE49-F238E27FC236}">
                        <a16:creationId xmlns:a16="http://schemas.microsoft.com/office/drawing/2014/main" id="{00000000-0008-0000-0000-0000A100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2" name="Shape 156">
                    <a:extLst>
                      <a:ext uri="{FF2B5EF4-FFF2-40B4-BE49-F238E27FC236}">
                        <a16:creationId xmlns:a16="http://schemas.microsoft.com/office/drawing/2014/main" id="{00000000-0008-0000-0000-0000A200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3" name="Shape 157">
                    <a:extLst>
                      <a:ext uri="{FF2B5EF4-FFF2-40B4-BE49-F238E27FC236}">
                        <a16:creationId xmlns:a16="http://schemas.microsoft.com/office/drawing/2014/main" id="{00000000-0008-0000-0000-0000A300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4" name="Shape 158">
                    <a:extLst>
                      <a:ext uri="{FF2B5EF4-FFF2-40B4-BE49-F238E27FC236}">
                        <a16:creationId xmlns:a16="http://schemas.microsoft.com/office/drawing/2014/main" id="{00000000-0008-0000-0000-0000A400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5" name="Shape 159">
                    <a:extLst>
                      <a:ext uri="{FF2B5EF4-FFF2-40B4-BE49-F238E27FC236}">
                        <a16:creationId xmlns:a16="http://schemas.microsoft.com/office/drawing/2014/main" id="{00000000-0008-0000-0000-0000A500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6" name="Shape 160">
                    <a:extLst>
                      <a:ext uri="{FF2B5EF4-FFF2-40B4-BE49-F238E27FC236}">
                        <a16:creationId xmlns:a16="http://schemas.microsoft.com/office/drawing/2014/main" id="{00000000-0008-0000-0000-0000A600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7" name="Shape 161">
                    <a:extLst>
                      <a:ext uri="{FF2B5EF4-FFF2-40B4-BE49-F238E27FC236}">
                        <a16:creationId xmlns:a16="http://schemas.microsoft.com/office/drawing/2014/main" id="{00000000-0008-0000-0000-0000A700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8" name="Shape 162">
                    <a:extLst>
                      <a:ext uri="{FF2B5EF4-FFF2-40B4-BE49-F238E27FC236}">
                        <a16:creationId xmlns:a16="http://schemas.microsoft.com/office/drawing/2014/main" id="{00000000-0008-0000-0000-0000A800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9" name="Shape 163">
                    <a:extLst>
                      <a:ext uri="{FF2B5EF4-FFF2-40B4-BE49-F238E27FC236}">
                        <a16:creationId xmlns:a16="http://schemas.microsoft.com/office/drawing/2014/main" id="{00000000-0008-0000-0000-0000A900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70" name="Shape 164">
                    <a:extLst>
                      <a:ext uri="{FF2B5EF4-FFF2-40B4-BE49-F238E27FC236}">
                        <a16:creationId xmlns:a16="http://schemas.microsoft.com/office/drawing/2014/main" id="{00000000-0008-0000-0000-0000AA00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71" name="Shape 165">
                    <a:extLst>
                      <a:ext uri="{FF2B5EF4-FFF2-40B4-BE49-F238E27FC236}">
                        <a16:creationId xmlns:a16="http://schemas.microsoft.com/office/drawing/2014/main" id="{00000000-0008-0000-0000-0000AB00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172" name="Shape 166">
                <a:extLst>
                  <a:ext uri="{FF2B5EF4-FFF2-40B4-BE49-F238E27FC236}">
                    <a16:creationId xmlns:a16="http://schemas.microsoft.com/office/drawing/2014/main" id="{00000000-0008-0000-0000-0000AC000000}"/>
                  </a:ext>
                </a:extLst>
              </xdr:cNvPr>
              <xdr:cNvGrpSpPr/>
            </xdr:nvGrpSpPr>
            <xdr:grpSpPr>
              <a:xfrm>
                <a:off x="4203247" y="14468420"/>
                <a:ext cx="664028" cy="551143"/>
                <a:chOff x="5767387" y="1348326"/>
                <a:chExt cx="657225" cy="551143"/>
              </a:xfrm>
            </xdr:grpSpPr>
            <xdr:sp macro="" textlink="">
              <xdr:nvSpPr>
                <xdr:cNvPr id="173" name="Shape 167">
                  <a:extLst>
                    <a:ext uri="{FF2B5EF4-FFF2-40B4-BE49-F238E27FC236}">
                      <a16:creationId xmlns:a16="http://schemas.microsoft.com/office/drawing/2014/main" id="{00000000-0008-0000-0000-0000AD000000}"/>
                    </a:ext>
                  </a:extLst>
                </xdr:cNvPr>
                <xdr:cNvSpPr/>
              </xdr:nvSpPr>
              <xdr:spPr>
                <a:xfrm>
                  <a:off x="5767387" y="1348326"/>
                  <a:ext cx="657225" cy="551143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174" name="Shape 168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AE00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175" name="Shape 169">
                    <a:extLst>
                      <a:ext uri="{FF2B5EF4-FFF2-40B4-BE49-F238E27FC236}">
                        <a16:creationId xmlns:a16="http://schemas.microsoft.com/office/drawing/2014/main" id="{00000000-0008-0000-0000-0000AF00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76" name="Shape 170">
                    <a:extLst>
                      <a:ext uri="{FF2B5EF4-FFF2-40B4-BE49-F238E27FC236}">
                        <a16:creationId xmlns:a16="http://schemas.microsoft.com/office/drawing/2014/main" id="{00000000-0008-0000-0000-0000B000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77" name="Shape 171">
                    <a:extLst>
                      <a:ext uri="{FF2B5EF4-FFF2-40B4-BE49-F238E27FC236}">
                        <a16:creationId xmlns:a16="http://schemas.microsoft.com/office/drawing/2014/main" id="{00000000-0008-0000-0000-0000B100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178" name="Shape 172">
                <a:extLst>
                  <a:ext uri="{FF2B5EF4-FFF2-40B4-BE49-F238E27FC236}">
                    <a16:creationId xmlns:a16="http://schemas.microsoft.com/office/drawing/2014/main" id="{00000000-0008-0000-0000-0000B2000000}"/>
                  </a:ext>
                </a:extLst>
              </xdr:cNvPr>
              <xdr:cNvGrpSpPr/>
            </xdr:nvGrpSpPr>
            <xdr:grpSpPr>
              <a:xfrm>
                <a:off x="7225392" y="14260920"/>
                <a:ext cx="662668" cy="836468"/>
                <a:chOff x="7219950" y="7611109"/>
                <a:chExt cx="657225" cy="836468"/>
              </a:xfrm>
            </xdr:grpSpPr>
            <xdr:sp macro="" textlink="">
              <xdr:nvSpPr>
                <xdr:cNvPr id="179" name="Shape 173">
                  <a:extLst>
                    <a:ext uri="{FF2B5EF4-FFF2-40B4-BE49-F238E27FC236}">
                      <a16:creationId xmlns:a16="http://schemas.microsoft.com/office/drawing/2014/main" id="{00000000-0008-0000-0000-0000B3000000}"/>
                    </a:ext>
                  </a:extLst>
                </xdr:cNvPr>
                <xdr:cNvSpPr/>
              </xdr:nvSpPr>
              <xdr:spPr>
                <a:xfrm>
                  <a:off x="7219950" y="7830856"/>
                  <a:ext cx="657225" cy="551143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180" name="Shape 174">
                  <a:extLst>
                    <a:ext uri="{FF2B5EF4-FFF2-40B4-BE49-F238E27FC236}">
                      <a16:creationId xmlns:a16="http://schemas.microsoft.com/office/drawing/2014/main" id="{00000000-0008-0000-0000-0000B4000000}"/>
                    </a:ext>
                  </a:extLst>
                </xdr:cNvPr>
                <xdr:cNvSpPr/>
              </xdr:nvSpPr>
              <xdr:spPr>
                <a:xfrm>
                  <a:off x="7362825" y="7611109"/>
                  <a:ext cx="362600" cy="836468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6600" b="1" cap="none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3</a:t>
                  </a:r>
                  <a:endParaRPr sz="66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228600</xdr:colOff>
      <xdr:row>70</xdr:row>
      <xdr:rowOff>238125</xdr:rowOff>
    </xdr:from>
    <xdr:ext cx="8620125" cy="6915150"/>
    <xdr:grpSp>
      <xdr:nvGrpSpPr>
        <xdr:cNvPr id="181" name="Shape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GrpSpPr/>
      </xdr:nvGrpSpPr>
      <xdr:grpSpPr>
        <a:xfrm>
          <a:off x="228600" y="31918275"/>
          <a:ext cx="8620125" cy="6915150"/>
          <a:chOff x="1035938" y="322425"/>
          <a:chExt cx="8620125" cy="6915150"/>
        </a:xfrm>
      </xdr:grpSpPr>
      <xdr:grpSp>
        <xdr:nvGrpSpPr>
          <xdr:cNvPr id="182" name="Shape 175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/>
        </xdr:nvGrpSpPr>
        <xdr:grpSpPr>
          <a:xfrm>
            <a:off x="1035938" y="322425"/>
            <a:ext cx="8620125" cy="6915150"/>
            <a:chOff x="1035938" y="322424"/>
            <a:chExt cx="8620125" cy="6915151"/>
          </a:xfrm>
        </xdr:grpSpPr>
        <xdr:sp macro="" textlink="">
          <xdr:nvSpPr>
            <xdr:cNvPr id="183" name="Shape 4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SpPr/>
          </xdr:nvSpPr>
          <xdr:spPr>
            <a:xfrm>
              <a:off x="1035938" y="322424"/>
              <a:ext cx="8620125" cy="6915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4" name="Shape 176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GrpSpPr/>
          </xdr:nvGrpSpPr>
          <xdr:grpSpPr>
            <a:xfrm>
              <a:off x="1035938" y="322424"/>
              <a:ext cx="8620125" cy="6915151"/>
              <a:chOff x="204107" y="14212527"/>
              <a:chExt cx="8729293" cy="5938238"/>
            </a:xfrm>
          </xdr:grpSpPr>
          <xdr:sp macro="" textlink="">
            <xdr:nvSpPr>
              <xdr:cNvPr id="185" name="Shape 177">
                <a:extLst>
                  <a:ext uri="{FF2B5EF4-FFF2-40B4-BE49-F238E27FC236}">
                    <a16:creationId xmlns:a16="http://schemas.microsoft.com/office/drawing/2014/main" id="{00000000-0008-0000-0000-0000B9000000}"/>
                  </a:ext>
                </a:extLst>
              </xdr:cNvPr>
              <xdr:cNvSpPr/>
            </xdr:nvSpPr>
            <xdr:spPr>
              <a:xfrm>
                <a:off x="204107" y="14212527"/>
                <a:ext cx="8729275" cy="5938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6" name="Shape 178">
                <a:extLst>
                  <a:ext uri="{FF2B5EF4-FFF2-40B4-BE49-F238E27FC236}">
                    <a16:creationId xmlns:a16="http://schemas.microsoft.com/office/drawing/2014/main" id="{00000000-0008-0000-0000-0000BA000000}"/>
                  </a:ext>
                </a:extLst>
              </xdr:cNvPr>
              <xdr:cNvGrpSpPr/>
            </xdr:nvGrpSpPr>
            <xdr:grpSpPr>
              <a:xfrm>
                <a:off x="204107" y="14678024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187" name="Shape 179">
                  <a:extLst>
                    <a:ext uri="{FF2B5EF4-FFF2-40B4-BE49-F238E27FC236}">
                      <a16:creationId xmlns:a16="http://schemas.microsoft.com/office/drawing/2014/main" id="{00000000-0008-0000-0000-0000BB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4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88" name="Shape 180">
                  <a:extLst>
                    <a:ext uri="{FF2B5EF4-FFF2-40B4-BE49-F238E27FC236}">
                      <a16:creationId xmlns:a16="http://schemas.microsoft.com/office/drawing/2014/main" id="{00000000-0008-0000-0000-0000BC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89" name="Shape 181">
                <a:extLst>
                  <a:ext uri="{FF2B5EF4-FFF2-40B4-BE49-F238E27FC236}">
                    <a16:creationId xmlns:a16="http://schemas.microsoft.com/office/drawing/2014/main" id="{00000000-0008-0000-0000-0000BD000000}"/>
                  </a:ext>
                </a:extLst>
              </xdr:cNvPr>
              <xdr:cNvGrpSpPr/>
            </xdr:nvGrpSpPr>
            <xdr:grpSpPr>
              <a:xfrm>
                <a:off x="6135458" y="14682108"/>
                <a:ext cx="2797942" cy="5468656"/>
                <a:chOff x="298728" y="1577182"/>
                <a:chExt cx="3425093" cy="4622715"/>
              </a:xfrm>
            </xdr:grpSpPr>
            <xdr:sp macro="" textlink="">
              <xdr:nvSpPr>
                <xdr:cNvPr id="190" name="Shape 182">
                  <a:extLst>
                    <a:ext uri="{FF2B5EF4-FFF2-40B4-BE49-F238E27FC236}">
                      <a16:creationId xmlns:a16="http://schemas.microsoft.com/office/drawing/2014/main" id="{00000000-0008-0000-0000-0000BE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91" name="Shape 183">
                  <a:extLst>
                    <a:ext uri="{FF2B5EF4-FFF2-40B4-BE49-F238E27FC236}">
                      <a16:creationId xmlns:a16="http://schemas.microsoft.com/office/drawing/2014/main" id="{00000000-0008-0000-0000-0000BF000000}"/>
                    </a:ext>
                  </a:extLst>
                </xdr:cNvPr>
                <xdr:cNvSpPr/>
              </xdr:nvSpPr>
              <xdr:spPr>
                <a:xfrm>
                  <a:off x="304801" y="1577182"/>
                  <a:ext cx="3419020" cy="150679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b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2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สารสนเทศเพื่อการแก้ไข</a:t>
                  </a:r>
                  <a:br>
                    <a:rPr lang="en-US" sz="2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</a:br>
                  <a:r>
                    <a:rPr lang="en-US" sz="32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ปัญหาความยากจน</a:t>
                  </a:r>
                  <a:endParaRPr sz="1400"/>
                </a:p>
                <a:p>
                  <a:pPr marL="0" lvl="0" indent="0" algn="ctr" rtl="0">
                    <a:spcBef>
                      <a:spcPts val="600"/>
                    </a:spcBef>
                    <a:spcAft>
                      <a:spcPts val="0"/>
                    </a:spcAft>
                    <a:buSzPts val="2800"/>
                    <a:buFont typeface="Arial"/>
                    <a:buNone/>
                  </a:pPr>
                  <a:endParaRPr sz="2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92" name="Shape 184">
                <a:extLst>
                  <a:ext uri="{FF2B5EF4-FFF2-40B4-BE49-F238E27FC236}">
                    <a16:creationId xmlns:a16="http://schemas.microsoft.com/office/drawing/2014/main" id="{00000000-0008-0000-0000-0000C0000000}"/>
                  </a:ext>
                </a:extLst>
              </xdr:cNvPr>
              <xdr:cNvGrpSpPr/>
            </xdr:nvGrpSpPr>
            <xdr:grpSpPr>
              <a:xfrm>
                <a:off x="3166382" y="14687550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193" name="Shape 185">
                  <a:extLst>
                    <a:ext uri="{FF2B5EF4-FFF2-40B4-BE49-F238E27FC236}">
                      <a16:creationId xmlns:a16="http://schemas.microsoft.com/office/drawing/2014/main" id="{00000000-0008-0000-0000-0000C1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48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94" name="Shape 186">
                  <a:extLst>
                    <a:ext uri="{FF2B5EF4-FFF2-40B4-BE49-F238E27FC236}">
                      <a16:creationId xmlns:a16="http://schemas.microsoft.com/office/drawing/2014/main" id="{00000000-0008-0000-0000-0000C2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95" name="Shape 187">
                <a:extLst>
                  <a:ext uri="{FF2B5EF4-FFF2-40B4-BE49-F238E27FC236}">
                    <a16:creationId xmlns:a16="http://schemas.microsoft.com/office/drawing/2014/main" id="{00000000-0008-0000-0000-0000C3000000}"/>
                  </a:ext>
                </a:extLst>
              </xdr:cNvPr>
              <xdr:cNvGrpSpPr/>
            </xdr:nvGrpSpPr>
            <xdr:grpSpPr>
              <a:xfrm>
                <a:off x="1292679" y="14422751"/>
                <a:ext cx="664028" cy="590010"/>
                <a:chOff x="1536019" y="1323746"/>
                <a:chExt cx="657225" cy="590010"/>
              </a:xfrm>
            </xdr:grpSpPr>
            <xdr:sp macro="" textlink="">
              <xdr:nvSpPr>
                <xdr:cNvPr id="196" name="Shape 188">
                  <a:extLst>
                    <a:ext uri="{FF2B5EF4-FFF2-40B4-BE49-F238E27FC236}">
                      <a16:creationId xmlns:a16="http://schemas.microsoft.com/office/drawing/2014/main" id="{00000000-0008-0000-0000-0000C4000000}"/>
                    </a:ext>
                  </a:extLst>
                </xdr:cNvPr>
                <xdr:cNvSpPr/>
              </xdr:nvSpPr>
              <xdr:spPr>
                <a:xfrm>
                  <a:off x="1536019" y="1323746"/>
                  <a:ext cx="657225" cy="590010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197" name="Shape 189" descr="This is an icon of coins.">
                  <a:extLst>
                    <a:ext uri="{FF2B5EF4-FFF2-40B4-BE49-F238E27FC236}">
                      <a16:creationId xmlns:a16="http://schemas.microsoft.com/office/drawing/2014/main" id="{00000000-0008-0000-0000-0000C5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198" name="Shape 190">
                    <a:extLst>
                      <a:ext uri="{FF2B5EF4-FFF2-40B4-BE49-F238E27FC236}">
                        <a16:creationId xmlns:a16="http://schemas.microsoft.com/office/drawing/2014/main" id="{00000000-0008-0000-0000-0000C6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99" name="Shape 191">
                    <a:extLst>
                      <a:ext uri="{FF2B5EF4-FFF2-40B4-BE49-F238E27FC236}">
                        <a16:creationId xmlns:a16="http://schemas.microsoft.com/office/drawing/2014/main" id="{00000000-0008-0000-0000-0000C7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0" name="Shape 192">
                    <a:extLst>
                      <a:ext uri="{FF2B5EF4-FFF2-40B4-BE49-F238E27FC236}">
                        <a16:creationId xmlns:a16="http://schemas.microsoft.com/office/drawing/2014/main" id="{00000000-0008-0000-0000-0000C800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1" name="Shape 193">
                    <a:extLst>
                      <a:ext uri="{FF2B5EF4-FFF2-40B4-BE49-F238E27FC236}">
                        <a16:creationId xmlns:a16="http://schemas.microsoft.com/office/drawing/2014/main" id="{00000000-0008-0000-0000-0000C900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2" name="Shape 194">
                    <a:extLst>
                      <a:ext uri="{FF2B5EF4-FFF2-40B4-BE49-F238E27FC236}">
                        <a16:creationId xmlns:a16="http://schemas.microsoft.com/office/drawing/2014/main" id="{00000000-0008-0000-0000-0000CA00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3" name="Shape 195">
                    <a:extLst>
                      <a:ext uri="{FF2B5EF4-FFF2-40B4-BE49-F238E27FC236}">
                        <a16:creationId xmlns:a16="http://schemas.microsoft.com/office/drawing/2014/main" id="{00000000-0008-0000-0000-0000CB00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4" name="Shape 196">
                    <a:extLst>
                      <a:ext uri="{FF2B5EF4-FFF2-40B4-BE49-F238E27FC236}">
                        <a16:creationId xmlns:a16="http://schemas.microsoft.com/office/drawing/2014/main" id="{00000000-0008-0000-0000-0000CC00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5" name="Shape 197">
                    <a:extLst>
                      <a:ext uri="{FF2B5EF4-FFF2-40B4-BE49-F238E27FC236}">
                        <a16:creationId xmlns:a16="http://schemas.microsoft.com/office/drawing/2014/main" id="{00000000-0008-0000-0000-0000CD00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6" name="Shape 198">
                    <a:extLst>
                      <a:ext uri="{FF2B5EF4-FFF2-40B4-BE49-F238E27FC236}">
                        <a16:creationId xmlns:a16="http://schemas.microsoft.com/office/drawing/2014/main" id="{00000000-0008-0000-0000-0000CE00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7" name="Shape 199">
                    <a:extLst>
                      <a:ext uri="{FF2B5EF4-FFF2-40B4-BE49-F238E27FC236}">
                        <a16:creationId xmlns:a16="http://schemas.microsoft.com/office/drawing/2014/main" id="{00000000-0008-0000-0000-0000CF00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8" name="Shape 200">
                    <a:extLst>
                      <a:ext uri="{FF2B5EF4-FFF2-40B4-BE49-F238E27FC236}">
                        <a16:creationId xmlns:a16="http://schemas.microsoft.com/office/drawing/2014/main" id="{00000000-0008-0000-0000-0000D000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9" name="Shape 201">
                    <a:extLst>
                      <a:ext uri="{FF2B5EF4-FFF2-40B4-BE49-F238E27FC236}">
                        <a16:creationId xmlns:a16="http://schemas.microsoft.com/office/drawing/2014/main" id="{00000000-0008-0000-0000-0000D100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0" name="Shape 202">
                    <a:extLst>
                      <a:ext uri="{FF2B5EF4-FFF2-40B4-BE49-F238E27FC236}">
                        <a16:creationId xmlns:a16="http://schemas.microsoft.com/office/drawing/2014/main" id="{00000000-0008-0000-0000-0000D200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1" name="Shape 203">
                    <a:extLst>
                      <a:ext uri="{FF2B5EF4-FFF2-40B4-BE49-F238E27FC236}">
                        <a16:creationId xmlns:a16="http://schemas.microsoft.com/office/drawing/2014/main" id="{00000000-0008-0000-0000-0000D300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2" name="Shape 204">
                    <a:extLst>
                      <a:ext uri="{FF2B5EF4-FFF2-40B4-BE49-F238E27FC236}">
                        <a16:creationId xmlns:a16="http://schemas.microsoft.com/office/drawing/2014/main" id="{00000000-0008-0000-0000-0000D400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3" name="Shape 205">
                    <a:extLst>
                      <a:ext uri="{FF2B5EF4-FFF2-40B4-BE49-F238E27FC236}">
                        <a16:creationId xmlns:a16="http://schemas.microsoft.com/office/drawing/2014/main" id="{00000000-0008-0000-0000-0000D500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4" name="Shape 206">
                    <a:extLst>
                      <a:ext uri="{FF2B5EF4-FFF2-40B4-BE49-F238E27FC236}">
                        <a16:creationId xmlns:a16="http://schemas.microsoft.com/office/drawing/2014/main" id="{00000000-0008-0000-0000-0000D600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5" name="Shape 207">
                    <a:extLst>
                      <a:ext uri="{FF2B5EF4-FFF2-40B4-BE49-F238E27FC236}">
                        <a16:creationId xmlns:a16="http://schemas.microsoft.com/office/drawing/2014/main" id="{00000000-0008-0000-0000-0000D700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6" name="Shape 208">
                    <a:extLst>
                      <a:ext uri="{FF2B5EF4-FFF2-40B4-BE49-F238E27FC236}">
                        <a16:creationId xmlns:a16="http://schemas.microsoft.com/office/drawing/2014/main" id="{00000000-0008-0000-0000-0000D800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7" name="Shape 209">
                    <a:extLst>
                      <a:ext uri="{FF2B5EF4-FFF2-40B4-BE49-F238E27FC236}">
                        <a16:creationId xmlns:a16="http://schemas.microsoft.com/office/drawing/2014/main" id="{00000000-0008-0000-0000-0000D900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8" name="Shape 210">
                    <a:extLst>
                      <a:ext uri="{FF2B5EF4-FFF2-40B4-BE49-F238E27FC236}">
                        <a16:creationId xmlns:a16="http://schemas.microsoft.com/office/drawing/2014/main" id="{00000000-0008-0000-0000-0000DA00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9" name="Shape 211">
                    <a:extLst>
                      <a:ext uri="{FF2B5EF4-FFF2-40B4-BE49-F238E27FC236}">
                        <a16:creationId xmlns:a16="http://schemas.microsoft.com/office/drawing/2014/main" id="{00000000-0008-0000-0000-0000DB00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0" name="Shape 212">
                    <a:extLst>
                      <a:ext uri="{FF2B5EF4-FFF2-40B4-BE49-F238E27FC236}">
                        <a16:creationId xmlns:a16="http://schemas.microsoft.com/office/drawing/2014/main" id="{00000000-0008-0000-0000-0000DC00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1" name="Shape 213">
                    <a:extLst>
                      <a:ext uri="{FF2B5EF4-FFF2-40B4-BE49-F238E27FC236}">
                        <a16:creationId xmlns:a16="http://schemas.microsoft.com/office/drawing/2014/main" id="{00000000-0008-0000-0000-0000DD00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2" name="Shape 214">
                    <a:extLst>
                      <a:ext uri="{FF2B5EF4-FFF2-40B4-BE49-F238E27FC236}">
                        <a16:creationId xmlns:a16="http://schemas.microsoft.com/office/drawing/2014/main" id="{00000000-0008-0000-0000-0000DE00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3" name="Shape 215">
                    <a:extLst>
                      <a:ext uri="{FF2B5EF4-FFF2-40B4-BE49-F238E27FC236}">
                        <a16:creationId xmlns:a16="http://schemas.microsoft.com/office/drawing/2014/main" id="{00000000-0008-0000-0000-0000DF00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4" name="Shape 216">
                    <a:extLst>
                      <a:ext uri="{FF2B5EF4-FFF2-40B4-BE49-F238E27FC236}">
                        <a16:creationId xmlns:a16="http://schemas.microsoft.com/office/drawing/2014/main" id="{00000000-0008-0000-0000-0000E000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5" name="Shape 217">
                    <a:extLst>
                      <a:ext uri="{FF2B5EF4-FFF2-40B4-BE49-F238E27FC236}">
                        <a16:creationId xmlns:a16="http://schemas.microsoft.com/office/drawing/2014/main" id="{00000000-0008-0000-0000-0000E100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6" name="Shape 218">
                    <a:extLst>
                      <a:ext uri="{FF2B5EF4-FFF2-40B4-BE49-F238E27FC236}">
                        <a16:creationId xmlns:a16="http://schemas.microsoft.com/office/drawing/2014/main" id="{00000000-0008-0000-0000-0000E200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7" name="Shape 219">
                    <a:extLst>
                      <a:ext uri="{FF2B5EF4-FFF2-40B4-BE49-F238E27FC236}">
                        <a16:creationId xmlns:a16="http://schemas.microsoft.com/office/drawing/2014/main" id="{00000000-0008-0000-0000-0000E300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228" name="Shape 220">
                <a:extLst>
                  <a:ext uri="{FF2B5EF4-FFF2-40B4-BE49-F238E27FC236}">
                    <a16:creationId xmlns:a16="http://schemas.microsoft.com/office/drawing/2014/main" id="{00000000-0008-0000-0000-0000E4000000}"/>
                  </a:ext>
                </a:extLst>
              </xdr:cNvPr>
              <xdr:cNvGrpSpPr/>
            </xdr:nvGrpSpPr>
            <xdr:grpSpPr>
              <a:xfrm>
                <a:off x="4203247" y="14429554"/>
                <a:ext cx="664028" cy="590010"/>
                <a:chOff x="5767387" y="1309460"/>
                <a:chExt cx="657225" cy="590010"/>
              </a:xfrm>
            </xdr:grpSpPr>
            <xdr:sp macro="" textlink="">
              <xdr:nvSpPr>
                <xdr:cNvPr id="229" name="Shape 221">
                  <a:extLst>
                    <a:ext uri="{FF2B5EF4-FFF2-40B4-BE49-F238E27FC236}">
                      <a16:creationId xmlns:a16="http://schemas.microsoft.com/office/drawing/2014/main" id="{00000000-0008-0000-0000-0000E5000000}"/>
                    </a:ext>
                  </a:extLst>
                </xdr:cNvPr>
                <xdr:cNvSpPr/>
              </xdr:nvSpPr>
              <xdr:spPr>
                <a:xfrm>
                  <a:off x="5767387" y="1309460"/>
                  <a:ext cx="657225" cy="590010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230" name="Shape 222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E600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231" name="Shape 223">
                    <a:extLst>
                      <a:ext uri="{FF2B5EF4-FFF2-40B4-BE49-F238E27FC236}">
                        <a16:creationId xmlns:a16="http://schemas.microsoft.com/office/drawing/2014/main" id="{00000000-0008-0000-0000-0000E700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32" name="Shape 224">
                    <a:extLst>
                      <a:ext uri="{FF2B5EF4-FFF2-40B4-BE49-F238E27FC236}">
                        <a16:creationId xmlns:a16="http://schemas.microsoft.com/office/drawing/2014/main" id="{00000000-0008-0000-0000-0000E800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33" name="Shape 225">
                    <a:extLst>
                      <a:ext uri="{FF2B5EF4-FFF2-40B4-BE49-F238E27FC236}">
                        <a16:creationId xmlns:a16="http://schemas.microsoft.com/office/drawing/2014/main" id="{00000000-0008-0000-0000-0000E900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234" name="Shape 226">
                <a:extLst>
                  <a:ext uri="{FF2B5EF4-FFF2-40B4-BE49-F238E27FC236}">
                    <a16:creationId xmlns:a16="http://schemas.microsoft.com/office/drawing/2014/main" id="{00000000-0008-0000-0000-0000EA000000}"/>
                  </a:ext>
                </a:extLst>
              </xdr:cNvPr>
              <xdr:cNvGrpSpPr/>
            </xdr:nvGrpSpPr>
            <xdr:grpSpPr>
              <a:xfrm>
                <a:off x="7225392" y="14212527"/>
                <a:ext cx="662668" cy="884860"/>
                <a:chOff x="7219950" y="7562716"/>
                <a:chExt cx="657225" cy="884860"/>
              </a:xfrm>
            </xdr:grpSpPr>
            <xdr:sp macro="" textlink="">
              <xdr:nvSpPr>
                <xdr:cNvPr id="235" name="Shape 227">
                  <a:extLst>
                    <a:ext uri="{FF2B5EF4-FFF2-40B4-BE49-F238E27FC236}">
                      <a16:creationId xmlns:a16="http://schemas.microsoft.com/office/drawing/2014/main" id="{00000000-0008-0000-0000-0000EB000000}"/>
                    </a:ext>
                  </a:extLst>
                </xdr:cNvPr>
                <xdr:cNvSpPr/>
              </xdr:nvSpPr>
              <xdr:spPr>
                <a:xfrm>
                  <a:off x="7219950" y="7782465"/>
                  <a:ext cx="657225" cy="590010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236" name="Shape 228">
                  <a:extLst>
                    <a:ext uri="{FF2B5EF4-FFF2-40B4-BE49-F238E27FC236}">
                      <a16:creationId xmlns:a16="http://schemas.microsoft.com/office/drawing/2014/main" id="{00000000-0008-0000-0000-0000EC000000}"/>
                    </a:ext>
                  </a:extLst>
                </xdr:cNvPr>
                <xdr:cNvSpPr/>
              </xdr:nvSpPr>
              <xdr:spPr>
                <a:xfrm>
                  <a:off x="7362825" y="7562716"/>
                  <a:ext cx="362600" cy="88486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6600" b="1" cap="none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4</a:t>
                  </a:r>
                  <a:endParaRPr sz="66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257175</xdr:colOff>
      <xdr:row>88</xdr:row>
      <xdr:rowOff>342900</xdr:rowOff>
    </xdr:from>
    <xdr:ext cx="8620125" cy="6810375"/>
    <xdr:grpSp>
      <xdr:nvGrpSpPr>
        <xdr:cNvPr id="237" name="Shape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GrpSpPr/>
      </xdr:nvGrpSpPr>
      <xdr:grpSpPr>
        <a:xfrm>
          <a:off x="257175" y="39928800"/>
          <a:ext cx="8620125" cy="6810375"/>
          <a:chOff x="1035938" y="374813"/>
          <a:chExt cx="8620125" cy="6810375"/>
        </a:xfrm>
      </xdr:grpSpPr>
      <xdr:grpSp>
        <xdr:nvGrpSpPr>
          <xdr:cNvPr id="238" name="Shape 229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GrpSpPr/>
        </xdr:nvGrpSpPr>
        <xdr:grpSpPr>
          <a:xfrm>
            <a:off x="1035938" y="374813"/>
            <a:ext cx="8620125" cy="6810375"/>
            <a:chOff x="1035938" y="374812"/>
            <a:chExt cx="8620125" cy="6810376"/>
          </a:xfrm>
        </xdr:grpSpPr>
        <xdr:sp macro="" textlink="">
          <xdr:nvSpPr>
            <xdr:cNvPr id="239" name="Shape 4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SpPr/>
          </xdr:nvSpPr>
          <xdr:spPr>
            <a:xfrm>
              <a:off x="1035938" y="374812"/>
              <a:ext cx="8620125" cy="6810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0" name="Shape 230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GrpSpPr/>
          </xdr:nvGrpSpPr>
          <xdr:grpSpPr>
            <a:xfrm>
              <a:off x="1035938" y="374812"/>
              <a:ext cx="8620125" cy="6810376"/>
              <a:chOff x="204107" y="14304091"/>
              <a:chExt cx="8729293" cy="5846674"/>
            </a:xfrm>
          </xdr:grpSpPr>
          <xdr:sp macro="" textlink="">
            <xdr:nvSpPr>
              <xdr:cNvPr id="241" name="Shape 231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/>
            </xdr:nvSpPr>
            <xdr:spPr>
              <a:xfrm>
                <a:off x="204107" y="14304091"/>
                <a:ext cx="8729275" cy="58466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2" name="Shape 232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GrpSpPr/>
            </xdr:nvGrpSpPr>
            <xdr:grpSpPr>
              <a:xfrm>
                <a:off x="204107" y="14678024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243" name="Shape 233">
                  <a:extLst>
                    <a:ext uri="{FF2B5EF4-FFF2-40B4-BE49-F238E27FC236}">
                      <a16:creationId xmlns:a16="http://schemas.microsoft.com/office/drawing/2014/main" id="{00000000-0008-0000-0000-0000F3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4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244" name="Shape 234">
                  <a:extLst>
                    <a:ext uri="{FF2B5EF4-FFF2-40B4-BE49-F238E27FC236}">
                      <a16:creationId xmlns:a16="http://schemas.microsoft.com/office/drawing/2014/main" id="{00000000-0008-0000-0000-0000F4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245" name="Shape 235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GrpSpPr/>
            </xdr:nvGrpSpPr>
            <xdr:grpSpPr>
              <a:xfrm>
                <a:off x="6135458" y="14682108"/>
                <a:ext cx="2797942" cy="5468656"/>
                <a:chOff x="298728" y="1577182"/>
                <a:chExt cx="3425093" cy="4622715"/>
              </a:xfrm>
            </xdr:grpSpPr>
            <xdr:sp macro="" textlink="">
              <xdr:nvSpPr>
                <xdr:cNvPr id="246" name="Shape 236">
                  <a:extLst>
                    <a:ext uri="{FF2B5EF4-FFF2-40B4-BE49-F238E27FC236}">
                      <a16:creationId xmlns:a16="http://schemas.microsoft.com/office/drawing/2014/main" id="{00000000-0008-0000-0000-0000F6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247" name="Shape 237">
                  <a:extLst>
                    <a:ext uri="{FF2B5EF4-FFF2-40B4-BE49-F238E27FC236}">
                      <a16:creationId xmlns:a16="http://schemas.microsoft.com/office/drawing/2014/main" id="{00000000-0008-0000-0000-0000F7000000}"/>
                    </a:ext>
                  </a:extLst>
                </xdr:cNvPr>
                <xdr:cNvSpPr/>
              </xdr:nvSpPr>
              <xdr:spPr>
                <a:xfrm>
                  <a:off x="304801" y="1577182"/>
                  <a:ext cx="3419020" cy="150679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b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2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สารสนเทศเพื่อการบริหาร</a:t>
                  </a:r>
                  <a:endParaRPr sz="1400"/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3200"/>
                    <a:buFont typeface="Chakra Petch"/>
                    <a:buNone/>
                  </a:pPr>
                  <a:r>
                    <a:rPr lang="en-US" sz="32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จัดการชุมชน</a:t>
                  </a:r>
                  <a:endParaRPr sz="1400"/>
                </a:p>
                <a:p>
                  <a:pPr marL="0" lvl="0" indent="0" algn="ctr" rtl="0">
                    <a:spcBef>
                      <a:spcPts val="600"/>
                    </a:spcBef>
                    <a:spcAft>
                      <a:spcPts val="0"/>
                    </a:spcAft>
                    <a:buSzPts val="2800"/>
                    <a:buFont typeface="Arial"/>
                    <a:buNone/>
                  </a:pPr>
                  <a:endParaRPr sz="2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248" name="Shape 238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GrpSpPr/>
            </xdr:nvGrpSpPr>
            <xdr:grpSpPr>
              <a:xfrm>
                <a:off x="3166382" y="14687550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249" name="Shape 239">
                  <a:extLst>
                    <a:ext uri="{FF2B5EF4-FFF2-40B4-BE49-F238E27FC236}">
                      <a16:creationId xmlns:a16="http://schemas.microsoft.com/office/drawing/2014/main" id="{00000000-0008-0000-0000-0000F9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48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250" name="Shape 240">
                  <a:extLst>
                    <a:ext uri="{FF2B5EF4-FFF2-40B4-BE49-F238E27FC236}">
                      <a16:creationId xmlns:a16="http://schemas.microsoft.com/office/drawing/2014/main" id="{00000000-0008-0000-0000-0000FA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251" name="Shape 241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GrpSpPr/>
            </xdr:nvGrpSpPr>
            <xdr:grpSpPr>
              <a:xfrm>
                <a:off x="1292679" y="14441064"/>
                <a:ext cx="664028" cy="571696"/>
                <a:chOff x="1536019" y="1342059"/>
                <a:chExt cx="657225" cy="571696"/>
              </a:xfrm>
            </xdr:grpSpPr>
            <xdr:sp macro="" textlink="">
              <xdr:nvSpPr>
                <xdr:cNvPr id="252" name="Shape 242">
                  <a:extLst>
                    <a:ext uri="{FF2B5EF4-FFF2-40B4-BE49-F238E27FC236}">
                      <a16:creationId xmlns:a16="http://schemas.microsoft.com/office/drawing/2014/main" id="{00000000-0008-0000-0000-0000FC000000}"/>
                    </a:ext>
                  </a:extLst>
                </xdr:cNvPr>
                <xdr:cNvSpPr/>
              </xdr:nvSpPr>
              <xdr:spPr>
                <a:xfrm>
                  <a:off x="1536019" y="1342059"/>
                  <a:ext cx="657225" cy="571696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253" name="Shape 243" descr="This is an icon of coins.">
                  <a:extLst>
                    <a:ext uri="{FF2B5EF4-FFF2-40B4-BE49-F238E27FC236}">
                      <a16:creationId xmlns:a16="http://schemas.microsoft.com/office/drawing/2014/main" id="{00000000-0008-0000-0000-0000FD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254" name="Shape 244">
                    <a:extLst>
                      <a:ext uri="{FF2B5EF4-FFF2-40B4-BE49-F238E27FC236}">
                        <a16:creationId xmlns:a16="http://schemas.microsoft.com/office/drawing/2014/main" id="{00000000-0008-0000-0000-0000FE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5" name="Shape 245">
                    <a:extLst>
                      <a:ext uri="{FF2B5EF4-FFF2-40B4-BE49-F238E27FC236}">
                        <a16:creationId xmlns:a16="http://schemas.microsoft.com/office/drawing/2014/main" id="{00000000-0008-0000-0000-0000FF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6" name="Shape 246">
                    <a:extLst>
                      <a:ext uri="{FF2B5EF4-FFF2-40B4-BE49-F238E27FC236}">
                        <a16:creationId xmlns:a16="http://schemas.microsoft.com/office/drawing/2014/main" id="{00000000-0008-0000-0000-00000001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7" name="Shape 247">
                    <a:extLst>
                      <a:ext uri="{FF2B5EF4-FFF2-40B4-BE49-F238E27FC236}">
                        <a16:creationId xmlns:a16="http://schemas.microsoft.com/office/drawing/2014/main" id="{00000000-0008-0000-0000-00000101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8" name="Shape 248">
                    <a:extLst>
                      <a:ext uri="{FF2B5EF4-FFF2-40B4-BE49-F238E27FC236}">
                        <a16:creationId xmlns:a16="http://schemas.microsoft.com/office/drawing/2014/main" id="{00000000-0008-0000-0000-00000201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9" name="Shape 249">
                    <a:extLst>
                      <a:ext uri="{FF2B5EF4-FFF2-40B4-BE49-F238E27FC236}">
                        <a16:creationId xmlns:a16="http://schemas.microsoft.com/office/drawing/2014/main" id="{00000000-0008-0000-0000-00000301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0" name="Shape 250">
                    <a:extLst>
                      <a:ext uri="{FF2B5EF4-FFF2-40B4-BE49-F238E27FC236}">
                        <a16:creationId xmlns:a16="http://schemas.microsoft.com/office/drawing/2014/main" id="{00000000-0008-0000-0000-00000401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1" name="Shape 251">
                    <a:extLst>
                      <a:ext uri="{FF2B5EF4-FFF2-40B4-BE49-F238E27FC236}">
                        <a16:creationId xmlns:a16="http://schemas.microsoft.com/office/drawing/2014/main" id="{00000000-0008-0000-0000-00000501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2" name="Shape 252">
                    <a:extLst>
                      <a:ext uri="{FF2B5EF4-FFF2-40B4-BE49-F238E27FC236}">
                        <a16:creationId xmlns:a16="http://schemas.microsoft.com/office/drawing/2014/main" id="{00000000-0008-0000-0000-00000601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3" name="Shape 253">
                    <a:extLst>
                      <a:ext uri="{FF2B5EF4-FFF2-40B4-BE49-F238E27FC236}">
                        <a16:creationId xmlns:a16="http://schemas.microsoft.com/office/drawing/2014/main" id="{00000000-0008-0000-0000-00000701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4" name="Shape 254">
                    <a:extLst>
                      <a:ext uri="{FF2B5EF4-FFF2-40B4-BE49-F238E27FC236}">
                        <a16:creationId xmlns:a16="http://schemas.microsoft.com/office/drawing/2014/main" id="{00000000-0008-0000-0000-00000801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5" name="Shape 255">
                    <a:extLst>
                      <a:ext uri="{FF2B5EF4-FFF2-40B4-BE49-F238E27FC236}">
                        <a16:creationId xmlns:a16="http://schemas.microsoft.com/office/drawing/2014/main" id="{00000000-0008-0000-0000-00000901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6" name="Shape 256">
                    <a:extLst>
                      <a:ext uri="{FF2B5EF4-FFF2-40B4-BE49-F238E27FC236}">
                        <a16:creationId xmlns:a16="http://schemas.microsoft.com/office/drawing/2014/main" id="{00000000-0008-0000-0000-00000A01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7" name="Shape 257">
                    <a:extLst>
                      <a:ext uri="{FF2B5EF4-FFF2-40B4-BE49-F238E27FC236}">
                        <a16:creationId xmlns:a16="http://schemas.microsoft.com/office/drawing/2014/main" id="{00000000-0008-0000-0000-00000B01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8" name="Shape 258">
                    <a:extLst>
                      <a:ext uri="{FF2B5EF4-FFF2-40B4-BE49-F238E27FC236}">
                        <a16:creationId xmlns:a16="http://schemas.microsoft.com/office/drawing/2014/main" id="{00000000-0008-0000-0000-00000C01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9" name="Shape 259">
                    <a:extLst>
                      <a:ext uri="{FF2B5EF4-FFF2-40B4-BE49-F238E27FC236}">
                        <a16:creationId xmlns:a16="http://schemas.microsoft.com/office/drawing/2014/main" id="{00000000-0008-0000-0000-00000D01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0" name="Shape 260">
                    <a:extLst>
                      <a:ext uri="{FF2B5EF4-FFF2-40B4-BE49-F238E27FC236}">
                        <a16:creationId xmlns:a16="http://schemas.microsoft.com/office/drawing/2014/main" id="{00000000-0008-0000-0000-00000E01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1" name="Shape 261">
                    <a:extLst>
                      <a:ext uri="{FF2B5EF4-FFF2-40B4-BE49-F238E27FC236}">
                        <a16:creationId xmlns:a16="http://schemas.microsoft.com/office/drawing/2014/main" id="{00000000-0008-0000-0000-00000F01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2" name="Shape 262">
                    <a:extLst>
                      <a:ext uri="{FF2B5EF4-FFF2-40B4-BE49-F238E27FC236}">
                        <a16:creationId xmlns:a16="http://schemas.microsoft.com/office/drawing/2014/main" id="{00000000-0008-0000-0000-00001001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3" name="Shape 263">
                    <a:extLst>
                      <a:ext uri="{FF2B5EF4-FFF2-40B4-BE49-F238E27FC236}">
                        <a16:creationId xmlns:a16="http://schemas.microsoft.com/office/drawing/2014/main" id="{00000000-0008-0000-0000-00001101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4" name="Shape 264">
                    <a:extLst>
                      <a:ext uri="{FF2B5EF4-FFF2-40B4-BE49-F238E27FC236}">
                        <a16:creationId xmlns:a16="http://schemas.microsoft.com/office/drawing/2014/main" id="{00000000-0008-0000-0000-00001201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5" name="Shape 265">
                    <a:extLst>
                      <a:ext uri="{FF2B5EF4-FFF2-40B4-BE49-F238E27FC236}">
                        <a16:creationId xmlns:a16="http://schemas.microsoft.com/office/drawing/2014/main" id="{00000000-0008-0000-0000-00001301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6" name="Shape 266">
                    <a:extLst>
                      <a:ext uri="{FF2B5EF4-FFF2-40B4-BE49-F238E27FC236}">
                        <a16:creationId xmlns:a16="http://schemas.microsoft.com/office/drawing/2014/main" id="{00000000-0008-0000-0000-00001401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7" name="Shape 267">
                    <a:extLst>
                      <a:ext uri="{FF2B5EF4-FFF2-40B4-BE49-F238E27FC236}">
                        <a16:creationId xmlns:a16="http://schemas.microsoft.com/office/drawing/2014/main" id="{00000000-0008-0000-0000-00001501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8" name="Shape 268">
                    <a:extLst>
                      <a:ext uri="{FF2B5EF4-FFF2-40B4-BE49-F238E27FC236}">
                        <a16:creationId xmlns:a16="http://schemas.microsoft.com/office/drawing/2014/main" id="{00000000-0008-0000-0000-00001601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9" name="Shape 269">
                    <a:extLst>
                      <a:ext uri="{FF2B5EF4-FFF2-40B4-BE49-F238E27FC236}">
                        <a16:creationId xmlns:a16="http://schemas.microsoft.com/office/drawing/2014/main" id="{00000000-0008-0000-0000-00001701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0" name="Shape 270">
                    <a:extLst>
                      <a:ext uri="{FF2B5EF4-FFF2-40B4-BE49-F238E27FC236}">
                        <a16:creationId xmlns:a16="http://schemas.microsoft.com/office/drawing/2014/main" id="{00000000-0008-0000-0000-00001801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1" name="Shape 271">
                    <a:extLst>
                      <a:ext uri="{FF2B5EF4-FFF2-40B4-BE49-F238E27FC236}">
                        <a16:creationId xmlns:a16="http://schemas.microsoft.com/office/drawing/2014/main" id="{00000000-0008-0000-0000-00001901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2" name="Shape 272">
                    <a:extLst>
                      <a:ext uri="{FF2B5EF4-FFF2-40B4-BE49-F238E27FC236}">
                        <a16:creationId xmlns:a16="http://schemas.microsoft.com/office/drawing/2014/main" id="{00000000-0008-0000-0000-00001A01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3" name="Shape 273">
                    <a:extLst>
                      <a:ext uri="{FF2B5EF4-FFF2-40B4-BE49-F238E27FC236}">
                        <a16:creationId xmlns:a16="http://schemas.microsoft.com/office/drawing/2014/main" id="{00000000-0008-0000-0000-00001B01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284" name="Shape 274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GrpSpPr/>
            </xdr:nvGrpSpPr>
            <xdr:grpSpPr>
              <a:xfrm>
                <a:off x="4203247" y="14447867"/>
                <a:ext cx="664028" cy="571696"/>
                <a:chOff x="5767387" y="1327773"/>
                <a:chExt cx="657225" cy="571696"/>
              </a:xfrm>
            </xdr:grpSpPr>
            <xdr:sp macro="" textlink="">
              <xdr:nvSpPr>
                <xdr:cNvPr id="285" name="Shape 275">
                  <a:extLst>
                    <a:ext uri="{FF2B5EF4-FFF2-40B4-BE49-F238E27FC236}">
                      <a16:creationId xmlns:a16="http://schemas.microsoft.com/office/drawing/2014/main" id="{00000000-0008-0000-0000-00001D010000}"/>
                    </a:ext>
                  </a:extLst>
                </xdr:cNvPr>
                <xdr:cNvSpPr/>
              </xdr:nvSpPr>
              <xdr:spPr>
                <a:xfrm>
                  <a:off x="5767387" y="1327773"/>
                  <a:ext cx="657225" cy="571696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286" name="Shape 276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1E01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287" name="Shape 277">
                    <a:extLst>
                      <a:ext uri="{FF2B5EF4-FFF2-40B4-BE49-F238E27FC236}">
                        <a16:creationId xmlns:a16="http://schemas.microsoft.com/office/drawing/2014/main" id="{00000000-0008-0000-0000-00001F01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8" name="Shape 278">
                    <a:extLst>
                      <a:ext uri="{FF2B5EF4-FFF2-40B4-BE49-F238E27FC236}">
                        <a16:creationId xmlns:a16="http://schemas.microsoft.com/office/drawing/2014/main" id="{00000000-0008-0000-0000-00002001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9" name="Shape 279">
                    <a:extLst>
                      <a:ext uri="{FF2B5EF4-FFF2-40B4-BE49-F238E27FC236}">
                        <a16:creationId xmlns:a16="http://schemas.microsoft.com/office/drawing/2014/main" id="{00000000-0008-0000-0000-00002101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290" name="Shape 280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GrpSpPr/>
            </xdr:nvGrpSpPr>
            <xdr:grpSpPr>
              <a:xfrm>
                <a:off x="7206084" y="14304091"/>
                <a:ext cx="662668" cy="793296"/>
                <a:chOff x="7200800" y="7654280"/>
                <a:chExt cx="657225" cy="793296"/>
              </a:xfrm>
            </xdr:grpSpPr>
            <xdr:sp macro="" textlink="">
              <xdr:nvSpPr>
                <xdr:cNvPr id="291" name="Shape 281">
                  <a:extLst>
                    <a:ext uri="{FF2B5EF4-FFF2-40B4-BE49-F238E27FC236}">
                      <a16:creationId xmlns:a16="http://schemas.microsoft.com/office/drawing/2014/main" id="{00000000-0008-0000-0000-000023010000}"/>
                    </a:ext>
                  </a:extLst>
                </xdr:cNvPr>
                <xdr:cNvSpPr/>
              </xdr:nvSpPr>
              <xdr:spPr>
                <a:xfrm>
                  <a:off x="7200800" y="7800778"/>
                  <a:ext cx="657225" cy="571695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292" name="Shape 282">
                  <a:extLst>
                    <a:ext uri="{FF2B5EF4-FFF2-40B4-BE49-F238E27FC236}">
                      <a16:creationId xmlns:a16="http://schemas.microsoft.com/office/drawing/2014/main" id="{00000000-0008-0000-0000-000024010000}"/>
                    </a:ext>
                  </a:extLst>
                </xdr:cNvPr>
                <xdr:cNvSpPr/>
              </xdr:nvSpPr>
              <xdr:spPr>
                <a:xfrm>
                  <a:off x="7362825" y="7654280"/>
                  <a:ext cx="362600" cy="793296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6600" b="1" cap="none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5</a:t>
                  </a:r>
                  <a:endParaRPr sz="66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323850</xdr:colOff>
      <xdr:row>40</xdr:row>
      <xdr:rowOff>352425</xdr:rowOff>
    </xdr:from>
    <xdr:ext cx="2724150" cy="419100"/>
    <xdr:sp macro="" textlink="">
      <xdr:nvSpPr>
        <xdr:cNvPr id="293" name="Shape 28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3988688" y="3575213"/>
          <a:ext cx="2714625" cy="4095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Chakra Petch"/>
            <a:buNone/>
          </a:pP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23. ครัวเรือนมีการออมเงิน</a:t>
          </a:r>
          <a:endParaRPr sz="1800"/>
        </a:p>
      </xdr:txBody>
    </xdr:sp>
    <xdr:clientData fLocksWithSheet="0"/>
  </xdr:oneCellAnchor>
  <xdr:oneCellAnchor>
    <xdr:from>
      <xdr:col>7</xdr:col>
      <xdr:colOff>257175</xdr:colOff>
      <xdr:row>41</xdr:row>
      <xdr:rowOff>19050</xdr:rowOff>
    </xdr:from>
    <xdr:ext cx="2686050" cy="2838450"/>
    <xdr:sp macro="" textlink="">
      <xdr:nvSpPr>
        <xdr:cNvPr id="294" name="Shape 28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4007738" y="2365538"/>
          <a:ext cx="2676525" cy="2828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1. ถนน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2. น้ำดื่ม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3. น้ำใช้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5. ไฟฟ้า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7. การติดต่อสื่อสาร</a:t>
          </a:r>
          <a:endParaRPr sz="1800"/>
        </a:p>
        <a:p>
          <a:pPr marL="0" lvl="0" indent="0" algn="l" rtl="0">
            <a:spcBef>
              <a:spcPts val="60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14. การได้รับผลประโยชน์จากการมีสถานที่ท่องเที่ยว</a:t>
          </a:r>
          <a:endParaRPr sz="1800"/>
        </a:p>
        <a:p>
          <a:pPr marL="0" lvl="0" indent="0" algn="l" rtl="0">
            <a:spcBef>
              <a:spcPts val="60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23. การเข้าถึงแหล่งทุน</a:t>
          </a:r>
          <a:endParaRPr sz="1800"/>
        </a:p>
      </xdr:txBody>
    </xdr:sp>
    <xdr:clientData fLocksWithSheet="0"/>
  </xdr:oneCellAnchor>
  <xdr:oneCellAnchor>
    <xdr:from>
      <xdr:col>14</xdr:col>
      <xdr:colOff>95250</xdr:colOff>
      <xdr:row>41</xdr:row>
      <xdr:rowOff>104775</xdr:rowOff>
    </xdr:from>
    <xdr:ext cx="2790825" cy="962025"/>
    <xdr:grpSp>
      <xdr:nvGrpSpPr>
        <xdr:cNvPr id="295" name="Shape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GrpSpPr/>
      </xdr:nvGrpSpPr>
      <xdr:grpSpPr>
        <a:xfrm>
          <a:off x="6096000" y="19030950"/>
          <a:ext cx="2790825" cy="962025"/>
          <a:chOff x="3950588" y="3298988"/>
          <a:chExt cx="2790826" cy="962025"/>
        </a:xfrm>
      </xdr:grpSpPr>
      <xdr:grpSp>
        <xdr:nvGrpSpPr>
          <xdr:cNvPr id="296" name="Shape 285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GrpSpPr/>
        </xdr:nvGrpSpPr>
        <xdr:grpSpPr>
          <a:xfrm>
            <a:off x="3950588" y="3298988"/>
            <a:ext cx="2790826" cy="962025"/>
            <a:chOff x="3950588" y="3298988"/>
            <a:chExt cx="2790826" cy="962025"/>
          </a:xfrm>
        </xdr:grpSpPr>
        <xdr:sp macro="" textlink="">
          <xdr:nvSpPr>
            <xdr:cNvPr id="297" name="Shape 4">
              <a:extLst>
                <a:ext uri="{FF2B5EF4-FFF2-40B4-BE49-F238E27FC236}">
                  <a16:creationId xmlns:a16="http://schemas.microsoft.com/office/drawing/2014/main" id="{00000000-0008-0000-0000-000029010000}"/>
                </a:ext>
              </a:extLst>
            </xdr:cNvPr>
            <xdr:cNvSpPr/>
          </xdr:nvSpPr>
          <xdr:spPr>
            <a:xfrm>
              <a:off x="3950588" y="3298988"/>
              <a:ext cx="2790825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8" name="Shape 286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GrpSpPr/>
          </xdr:nvGrpSpPr>
          <xdr:grpSpPr>
            <a:xfrm>
              <a:off x="3950588" y="3298988"/>
              <a:ext cx="2790825" cy="962025"/>
              <a:chOff x="8467385" y="3505463"/>
              <a:chExt cx="3419021" cy="835544"/>
            </a:xfrm>
          </xdr:grpSpPr>
          <xdr:sp macro="" textlink="">
            <xdr:nvSpPr>
              <xdr:cNvPr id="299" name="Shape 287">
                <a:extLst>
                  <a:ext uri="{FF2B5EF4-FFF2-40B4-BE49-F238E27FC236}">
                    <a16:creationId xmlns:a16="http://schemas.microsoft.com/office/drawing/2014/main" id="{00000000-0008-0000-0000-00002B01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300" name="Shape 288">
                <a:extLst>
                  <a:ext uri="{FF2B5EF4-FFF2-40B4-BE49-F238E27FC236}">
                    <a16:creationId xmlns:a16="http://schemas.microsoft.com/office/drawing/2014/main" id="{00000000-0008-0000-0000-00002C01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(87.50%)</a:t>
                </a:r>
                <a:endParaRPr sz="1400"/>
              </a:p>
            </xdr:txBody>
          </xdr:sp>
          <xdr:sp macro="" textlink="">
            <xdr:nvSpPr>
              <xdr:cNvPr id="301" name="Shape 289">
                <a:extLst>
                  <a:ext uri="{FF2B5EF4-FFF2-40B4-BE49-F238E27FC236}">
                    <a16:creationId xmlns:a16="http://schemas.microsoft.com/office/drawing/2014/main" id="{00000000-0008-0000-0000-00002D01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(12.50%) </a:t>
                </a:r>
                <a:endParaRPr sz="28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285751</xdr:colOff>
      <xdr:row>58</xdr:row>
      <xdr:rowOff>352425</xdr:rowOff>
    </xdr:from>
    <xdr:ext cx="2990850" cy="3971925"/>
    <xdr:sp macro="" textlink="">
      <xdr:nvSpPr>
        <xdr:cNvPr id="302" name="Shape 29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285751" y="26736675"/>
          <a:ext cx="2990850" cy="39719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1. เด็กแรกเกิดมีน้ำหนัก 2,500 กรัม ขึ้นไป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2. เด็กแรกเกิดได้กินนมแม่อย่างเดียวอย่างน้อย 6 เดือน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3. เด็กแรกเกิดถึง 12 ปี ได้รับวัคซีคป้องกันโรคครบตามตาราง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4. ครัวเรือนกินอาหารถูกสุขลักษณะ ปลอดภัยและได้มาตรฐาน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5. ครัวเรือนมีการใช้ยาเพื่อบำบัดบรรเทาอาการเจ็บป่วยฯ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6. คนอายุ 35 ปีขึ้นไป ได้รับการตรวจสุขภาพประจำปี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7. คนอายุ 6 ปีขึ้นไป ออกกำลังกายอย่างน้อยสัปดาห์</a:t>
          </a:r>
          <a:endParaRPr sz="1100">
            <a:solidFill>
              <a:srgbClr val="000000"/>
            </a:solidFill>
            <a:latin typeface="Chakra Petch"/>
            <a:ea typeface="Chakra Petch"/>
            <a:cs typeface="Chakra Petch"/>
            <a:sym typeface="Chakra Petch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ละ 3 วัน 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11. ครัวเรือนมีการจัดการบ้านเรือนเป็นระบบระเบียบ 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12. ครัวเรือนไม่ถูกรบกวนจากมลพิษ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13. ครัวเรือนมีกาป้องกันอุบัติภัยและภัยธรรมชาติอย่างถูกวิธี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14. ครัวเรือนมีความปลอดภัยในชีวิตและทรัพย์สิน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15. เด็กอายุ 3 - 5 ปี ได้รับบริการเลี้ยงดูเตรียมความพร้อม</a:t>
          </a:r>
          <a:endParaRPr sz="1100">
            <a:solidFill>
              <a:srgbClr val="000000"/>
            </a:solidFill>
            <a:latin typeface="Chakra Petch"/>
            <a:ea typeface="Chakra Petch"/>
            <a:cs typeface="Chakra Petch"/>
            <a:sym typeface="Chakra Petch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ก่อนวัยเรียน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16. เด็กอายุ 6 - 14 ปี ได้รับการศึกษาภาคบังคับ 9 ปี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17. เด็กจบชั้น ม.3 ได้เรียนต่อชั้น ม.4 หรือเทียบเท่า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24. คนในครัวเรือนไม่ดื่มสุรา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25. คนในครัวเรือนไม่สูบบุหรี่ 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hakra Petch"/>
            <a:buNone/>
          </a:pPr>
          <a:r>
            <a:rPr lang="en-US" sz="1100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31. ครอบครัวมีความอบอุ่น</a:t>
          </a:r>
          <a:endParaRPr sz="1100"/>
        </a:p>
      </xdr:txBody>
    </xdr:sp>
    <xdr:clientData fLocksWithSheet="0"/>
  </xdr:oneCellAnchor>
  <xdr:oneCellAnchor>
    <xdr:from>
      <xdr:col>7</xdr:col>
      <xdr:colOff>257175</xdr:colOff>
      <xdr:row>58</xdr:row>
      <xdr:rowOff>295275</xdr:rowOff>
    </xdr:from>
    <xdr:ext cx="2705100" cy="2695575"/>
    <xdr:sp macro="" textlink="">
      <xdr:nvSpPr>
        <xdr:cNvPr id="303" name="Shape 29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3998213" y="2436975"/>
          <a:ext cx="2695575" cy="2686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15. ความปลอดภัยในการทำงาน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16. การป้องกันโรคติดต่อ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17. การกีฬา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30. การจัดการสภาพสิ่งแวดล้อม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31. ความปลอดภัยจากยาเสพติด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32. ความปลอดภัยจากความเสี่ยงในชุมชน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33. ความปลอดภัยจากภัยพิบัติ</a:t>
          </a:r>
          <a:endParaRPr sz="1800"/>
        </a:p>
      </xdr:txBody>
    </xdr:sp>
    <xdr:clientData fLocksWithSheet="0"/>
  </xdr:oneCellAnchor>
  <xdr:oneCellAnchor>
    <xdr:from>
      <xdr:col>14</xdr:col>
      <xdr:colOff>85725</xdr:colOff>
      <xdr:row>59</xdr:row>
      <xdr:rowOff>142875</xdr:rowOff>
    </xdr:from>
    <xdr:ext cx="2800350" cy="962025"/>
    <xdr:grpSp>
      <xdr:nvGrpSpPr>
        <xdr:cNvPr id="304" name="Shape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GrpSpPr/>
      </xdr:nvGrpSpPr>
      <xdr:grpSpPr>
        <a:xfrm>
          <a:off x="6086475" y="26974800"/>
          <a:ext cx="2800350" cy="962025"/>
          <a:chOff x="3945825" y="3298988"/>
          <a:chExt cx="2800350" cy="962025"/>
        </a:xfrm>
      </xdr:grpSpPr>
      <xdr:grpSp>
        <xdr:nvGrpSpPr>
          <xdr:cNvPr id="305" name="Shape 292">
            <a:extLst>
              <a:ext uri="{FF2B5EF4-FFF2-40B4-BE49-F238E27FC236}">
                <a16:creationId xmlns:a16="http://schemas.microsoft.com/office/drawing/2014/main" id="{00000000-0008-0000-0000-000031010000}"/>
              </a:ext>
            </a:extLst>
          </xdr:cNvPr>
          <xdr:cNvGrpSpPr/>
        </xdr:nvGrpSpPr>
        <xdr:grpSpPr>
          <a:xfrm>
            <a:off x="3945825" y="3298988"/>
            <a:ext cx="2800350" cy="962025"/>
            <a:chOff x="3945825" y="3298988"/>
            <a:chExt cx="2800350" cy="962025"/>
          </a:xfrm>
        </xdr:grpSpPr>
        <xdr:sp macro="" textlink="">
          <xdr:nvSpPr>
            <xdr:cNvPr id="306" name="Shape 4">
              <a:extLst>
                <a:ext uri="{FF2B5EF4-FFF2-40B4-BE49-F238E27FC236}">
                  <a16:creationId xmlns:a16="http://schemas.microsoft.com/office/drawing/2014/main" id="{00000000-0008-0000-0000-000032010000}"/>
                </a:ext>
              </a:extLst>
            </xdr:cNvPr>
            <xdr:cNvSpPr/>
          </xdr:nvSpPr>
          <xdr:spPr>
            <a:xfrm>
              <a:off x="3945825" y="3298988"/>
              <a:ext cx="2800350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7" name="Shape 293">
              <a:extLst>
                <a:ext uri="{FF2B5EF4-FFF2-40B4-BE49-F238E27FC236}">
                  <a16:creationId xmlns:a16="http://schemas.microsoft.com/office/drawing/2014/main" id="{00000000-0008-0000-0000-000033010000}"/>
                </a:ext>
              </a:extLst>
            </xdr:cNvPr>
            <xdr:cNvGrpSpPr/>
          </xdr:nvGrpSpPr>
          <xdr:grpSpPr>
            <a:xfrm>
              <a:off x="3945825" y="3298988"/>
              <a:ext cx="2800350" cy="962025"/>
              <a:chOff x="8467385" y="3505463"/>
              <a:chExt cx="3419021" cy="835544"/>
            </a:xfrm>
          </xdr:grpSpPr>
          <xdr:sp macro="" textlink="">
            <xdr:nvSpPr>
              <xdr:cNvPr id="308" name="Shape 294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309" name="Shape 295">
                <a:extLst>
                  <a:ext uri="{FF2B5EF4-FFF2-40B4-BE49-F238E27FC236}">
                    <a16:creationId xmlns:a16="http://schemas.microsoft.com/office/drawing/2014/main" id="{00000000-0008-0000-0000-00003501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(29.17%)</a:t>
                </a:r>
                <a:endParaRPr sz="1400"/>
              </a:p>
            </xdr:txBody>
          </xdr:sp>
          <xdr:sp macro="" textlink="">
            <xdr:nvSpPr>
              <xdr:cNvPr id="310" name="Shape 296">
                <a:extLst>
                  <a:ext uri="{FF2B5EF4-FFF2-40B4-BE49-F238E27FC236}">
                    <a16:creationId xmlns:a16="http://schemas.microsoft.com/office/drawing/2014/main" id="{00000000-0008-0000-0000-00003601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(70.83%) </a:t>
                </a:r>
                <a:endParaRPr sz="28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276225</xdr:colOff>
      <xdr:row>76</xdr:row>
      <xdr:rowOff>333375</xdr:rowOff>
    </xdr:from>
    <xdr:ext cx="2886075" cy="3238500"/>
    <xdr:sp macro="" textlink="">
      <xdr:nvSpPr>
        <xdr:cNvPr id="311" name="Shape 29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76225" y="34623375"/>
          <a:ext cx="2886075" cy="3238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3F3F3F"/>
            </a:buClr>
            <a:buSzPts val="2000"/>
            <a:buFont typeface="Chakra Petch"/>
            <a:buNone/>
          </a:pPr>
          <a:r>
            <a:rPr lang="en-US" sz="1800" b="1">
              <a:solidFill>
                <a:srgbClr val="3F3F3F"/>
              </a:solidFill>
              <a:latin typeface="Chakra Petch"/>
              <a:ea typeface="Chakra Petch"/>
              <a:cs typeface="Chakra Petch"/>
              <a:sym typeface="Chakra Petch"/>
            </a:rPr>
            <a:t>8. ครัวเรือนมีความมั่นคงในที่อยู่อาศัย 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3F3F3F"/>
            </a:buClr>
            <a:buSzPts val="2000"/>
            <a:buFont typeface="Chakra Petch"/>
            <a:buNone/>
          </a:pPr>
          <a:r>
            <a:rPr lang="en-US" sz="1800" b="1">
              <a:solidFill>
                <a:srgbClr val="3F3F3F"/>
              </a:solidFill>
              <a:latin typeface="Chakra Petch"/>
              <a:ea typeface="Chakra Petch"/>
              <a:cs typeface="Chakra Petch"/>
              <a:sym typeface="Chakra Petch"/>
            </a:rPr>
            <a:t>19. คนอายุ 15 - 59 ปี อ่าน เขียนภาษาไทยและคิดเลขอย่างง่ายได้</a:t>
          </a:r>
          <a:endParaRPr sz="1800"/>
        </a:p>
        <a:p>
          <a:pPr marL="0" lvl="0" indent="0" algn="l" rtl="0">
            <a:spcBef>
              <a:spcPts val="60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20. คนอายุ 15 - 59 ปี มีอาชีพและมีรายได้</a:t>
          </a:r>
          <a:endParaRPr sz="1800"/>
        </a:p>
        <a:p>
          <a:pPr marL="0" lvl="0" indent="0" algn="l" rtl="0">
            <a:spcBef>
              <a:spcPts val="60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21. คนอายุ 60 ปีขึ้นไป มีอาชีพและมีรายได้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3F3F3F"/>
            </a:buClr>
            <a:buSzPts val="2000"/>
            <a:buFont typeface="Chakra Petch"/>
            <a:buNone/>
          </a:pPr>
          <a:r>
            <a:rPr lang="en-US" sz="1800" b="1">
              <a:solidFill>
                <a:srgbClr val="3F3F3F"/>
              </a:solidFill>
              <a:latin typeface="Chakra Petch"/>
              <a:ea typeface="Chakra Petch"/>
              <a:cs typeface="Chakra Petch"/>
              <a:sym typeface="Chakra Petch"/>
            </a:rPr>
            <a:t>22. รายได้เฉลี่ยของคนในครัวเรือนต่อปี</a:t>
          </a:r>
          <a:endParaRPr sz="1800"/>
        </a:p>
      </xdr:txBody>
    </xdr:sp>
    <xdr:clientData fLocksWithSheet="0"/>
  </xdr:oneCellAnchor>
  <xdr:oneCellAnchor>
    <xdr:from>
      <xdr:col>7</xdr:col>
      <xdr:colOff>295275</xdr:colOff>
      <xdr:row>76</xdr:row>
      <xdr:rowOff>323850</xdr:rowOff>
    </xdr:from>
    <xdr:ext cx="2743200" cy="3000375"/>
    <xdr:sp macro="" textlink="">
      <xdr:nvSpPr>
        <xdr:cNvPr id="312" name="Shape 29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3295650" y="34613850"/>
          <a:ext cx="2743200" cy="3000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6. การมีที่ดินทีทำกิน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10. ผลผลิตจาการทำนา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11. ผลผลิตจาการทำไร่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12. ผลผลิตจาการทำเกษตรอื่น ๆ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1800" b="1">
            <a:solidFill>
              <a:srgbClr val="FF0000"/>
            </a:solidFill>
            <a:latin typeface="Chakra Petch"/>
            <a:ea typeface="Chakra Petch"/>
            <a:cs typeface="Chakra Petch"/>
            <a:sym typeface="Chakra Petch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18. ระกับการศึกษาของประชาชน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19. อัตราการเรียนต่อของประชาชน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20. การได้รับการศึกษา 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1800" b="1">
            <a:latin typeface="Chakra Petch"/>
            <a:ea typeface="Chakra Petch"/>
            <a:cs typeface="Chakra Petch"/>
            <a:sym typeface="Chakra Petch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23. การเข้าถึงแหล่งทุน</a:t>
          </a:r>
          <a:endParaRPr sz="1800"/>
        </a:p>
      </xdr:txBody>
    </xdr:sp>
    <xdr:clientData fLocksWithSheet="0"/>
  </xdr:oneCellAnchor>
  <xdr:oneCellAnchor>
    <xdr:from>
      <xdr:col>14</xdr:col>
      <xdr:colOff>76200</xdr:colOff>
      <xdr:row>77</xdr:row>
      <xdr:rowOff>66675</xdr:rowOff>
    </xdr:from>
    <xdr:ext cx="2762250" cy="962025"/>
    <xdr:grpSp>
      <xdr:nvGrpSpPr>
        <xdr:cNvPr id="313" name="Shape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pSpPr/>
      </xdr:nvGrpSpPr>
      <xdr:grpSpPr>
        <a:xfrm>
          <a:off x="6076950" y="34804350"/>
          <a:ext cx="2762250" cy="962025"/>
          <a:chOff x="3964875" y="3298988"/>
          <a:chExt cx="2762250" cy="962025"/>
        </a:xfrm>
      </xdr:grpSpPr>
      <xdr:grpSp>
        <xdr:nvGrpSpPr>
          <xdr:cNvPr id="314" name="Shape 299">
            <a:extLs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GrpSpPr/>
        </xdr:nvGrpSpPr>
        <xdr:grpSpPr>
          <a:xfrm>
            <a:off x="3964875" y="3298988"/>
            <a:ext cx="2762250" cy="962025"/>
            <a:chOff x="3964875" y="3298988"/>
            <a:chExt cx="2762250" cy="962025"/>
          </a:xfrm>
        </xdr:grpSpPr>
        <xdr:sp macro="" textlink="">
          <xdr:nvSpPr>
            <xdr:cNvPr id="315" name="Shape 4">
              <a:extLst>
                <a:ext uri="{FF2B5EF4-FFF2-40B4-BE49-F238E27FC236}">
                  <a16:creationId xmlns:a16="http://schemas.microsoft.com/office/drawing/2014/main" id="{00000000-0008-0000-0000-00003B010000}"/>
                </a:ext>
              </a:extLst>
            </xdr:cNvPr>
            <xdr:cNvSpPr/>
          </xdr:nvSpPr>
          <xdr:spPr>
            <a:xfrm>
              <a:off x="3964875" y="3298988"/>
              <a:ext cx="2762250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6" name="Shape 300">
              <a:extLst>
                <a:ext uri="{FF2B5EF4-FFF2-40B4-BE49-F238E27FC236}">
                  <a16:creationId xmlns:a16="http://schemas.microsoft.com/office/drawing/2014/main" id="{00000000-0008-0000-0000-00003C010000}"/>
                </a:ext>
              </a:extLst>
            </xdr:cNvPr>
            <xdr:cNvGrpSpPr/>
          </xdr:nvGrpSpPr>
          <xdr:grpSpPr>
            <a:xfrm>
              <a:off x="3964875" y="3298988"/>
              <a:ext cx="2762250" cy="962025"/>
              <a:chOff x="8467385" y="3505463"/>
              <a:chExt cx="3419021" cy="835544"/>
            </a:xfrm>
          </xdr:grpSpPr>
          <xdr:sp macro="" textlink="">
            <xdr:nvSpPr>
              <xdr:cNvPr id="317" name="Shape 301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318" name="Shape 302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(64.29%)</a:t>
                </a:r>
                <a:endParaRPr sz="1400"/>
              </a:p>
            </xdr:txBody>
          </xdr:sp>
          <xdr:sp macro="" textlink="">
            <xdr:nvSpPr>
              <xdr:cNvPr id="319" name="Shape 303">
                <a:extLst>
                  <a:ext uri="{FF2B5EF4-FFF2-40B4-BE49-F238E27FC236}">
                    <a16:creationId xmlns:a16="http://schemas.microsoft.com/office/drawing/2014/main" id="{00000000-0008-0000-0000-00003F01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(35.71%) </a:t>
                </a:r>
                <a:endParaRPr sz="28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228600</xdr:colOff>
      <xdr:row>94</xdr:row>
      <xdr:rowOff>200025</xdr:rowOff>
    </xdr:from>
    <xdr:ext cx="2857500" cy="4133850"/>
    <xdr:sp macro="" textlink="">
      <xdr:nvSpPr>
        <xdr:cNvPr id="320" name="Shape 30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3922013" y="1717838"/>
          <a:ext cx="2847975" cy="412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Chakra Petch"/>
            <a:buNone/>
          </a:pPr>
          <a:r>
            <a:rPr lang="en-US" sz="16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9. ครัวเรือนมีน้ำสะอาดสำหรับดื่มและบริโภคเพียงพอตลอดปี </a:t>
          </a:r>
          <a:endParaRPr sz="16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Chakra Petch"/>
            <a:buNone/>
          </a:pPr>
          <a:r>
            <a:rPr lang="en-US" sz="16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10. ครัวเรือนมีน้ำใช้ตลอดปี อย่างน้อยคนละ 45 ลิตรต่อวัน</a:t>
          </a:r>
          <a:endParaRPr sz="16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Chakra Petch"/>
            <a:buNone/>
          </a:pPr>
          <a:r>
            <a:rPr lang="en-US" sz="16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26. คนอายุ 6 ปีขึ้นไป ปฏิบัติกิจกรรมทางศาสนา</a:t>
          </a:r>
          <a:endParaRPr sz="16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Chakra Petch"/>
            <a:buNone/>
          </a:pPr>
          <a:r>
            <a:rPr lang="en-US" sz="16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27. ผู้สูงอายุ ได้รับการดูแลจากครอบครัว/ชุมชน/ภาครัฐ/เอกชน</a:t>
          </a:r>
          <a:endParaRPr sz="16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Chakra Petch"/>
            <a:buNone/>
          </a:pPr>
          <a:r>
            <a:rPr lang="en-US" sz="16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28. ผู้พิการ ได้รับการดูแลจากครอบครัว/ชุมชน/ภาครัฐ/เอกชน </a:t>
          </a:r>
          <a:endParaRPr sz="16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Chakra Petch"/>
            <a:buNone/>
          </a:pPr>
          <a:r>
            <a:rPr lang="en-US" sz="16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29. ผู้ป่วยโรคเรื้อรัง ได้รับการดูแลจากครอบครัว/ชุมชน/ภาครัฐ/เอกชน </a:t>
          </a:r>
          <a:endParaRPr sz="16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Chakra Petch"/>
            <a:buNone/>
          </a:pPr>
          <a:r>
            <a:rPr lang="en-US" sz="1600" b="1">
              <a:solidFill>
                <a:srgbClr val="000000"/>
              </a:solidFill>
              <a:latin typeface="Chakra Petch"/>
              <a:ea typeface="Chakra Petch"/>
              <a:cs typeface="Chakra Petch"/>
              <a:sym typeface="Chakra Petch"/>
            </a:rPr>
            <a:t>30. ครัวเรือนมีส่วนร่วมทำกิจกรรมสาธารณะ</a:t>
          </a:r>
          <a:endParaRPr sz="1600"/>
        </a:p>
      </xdr:txBody>
    </xdr:sp>
    <xdr:clientData fLocksWithSheet="0"/>
  </xdr:oneCellAnchor>
  <xdr:oneCellAnchor>
    <xdr:from>
      <xdr:col>7</xdr:col>
      <xdr:colOff>180975</xdr:colOff>
      <xdr:row>94</xdr:row>
      <xdr:rowOff>285750</xdr:rowOff>
    </xdr:from>
    <xdr:ext cx="2876550" cy="2867025"/>
    <xdr:sp macro="" textlink="">
      <xdr:nvSpPr>
        <xdr:cNvPr id="321" name="Shape 30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3912488" y="2351250"/>
          <a:ext cx="2867025" cy="2857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000"/>
            <a:buFont typeface="Chakra Petch"/>
            <a:buNone/>
          </a:pPr>
          <a:r>
            <a:rPr lang="en-US" sz="1800" b="1">
              <a:solidFill>
                <a:srgbClr val="FF0000"/>
              </a:solidFill>
              <a:latin typeface="Chakra Petch"/>
              <a:ea typeface="Chakra Petch"/>
              <a:cs typeface="Chakra Petch"/>
              <a:sym typeface="Chakra Petch"/>
            </a:rPr>
            <a:t>14. การได้รับผลประโยชน์จากการมีสถานที่ท่องเที่ยว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endParaRPr sz="1800" b="1">
            <a:solidFill>
              <a:srgbClr val="FF0000"/>
            </a:solidFill>
            <a:latin typeface="Chakra Petch"/>
            <a:ea typeface="Chakra Petch"/>
            <a:cs typeface="Chakra Petch"/>
            <a:sym typeface="Chakra Petch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21. การมีส่วนร่วมของชุมชน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22. การรวมกลุ่มของชุมชน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24. การเรียนรู้โดยชุมชน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25. การได้รับความคุ้มครองทางสังคม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27. การใช้ประโยชน์จากที่ดิน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Chakra Petch"/>
            <a:buNone/>
          </a:pPr>
          <a:r>
            <a:rPr lang="en-US" sz="1800" b="1">
              <a:latin typeface="Chakra Petch"/>
              <a:ea typeface="Chakra Petch"/>
              <a:cs typeface="Chakra Petch"/>
              <a:sym typeface="Chakra Petch"/>
            </a:rPr>
            <a:t>29.การปลูกป่าหรือไม้ยืนต้น</a:t>
          </a:r>
          <a:endParaRPr sz="1800"/>
        </a:p>
      </xdr:txBody>
    </xdr:sp>
    <xdr:clientData fLocksWithSheet="0"/>
  </xdr:oneCellAnchor>
  <xdr:oneCellAnchor>
    <xdr:from>
      <xdr:col>14</xdr:col>
      <xdr:colOff>114300</xdr:colOff>
      <xdr:row>95</xdr:row>
      <xdr:rowOff>85725</xdr:rowOff>
    </xdr:from>
    <xdr:ext cx="2752725" cy="962025"/>
    <xdr:grpSp>
      <xdr:nvGrpSpPr>
        <xdr:cNvPr id="322" name="Shape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GrpSpPr/>
      </xdr:nvGrpSpPr>
      <xdr:grpSpPr>
        <a:xfrm>
          <a:off x="6115050" y="42729150"/>
          <a:ext cx="2752725" cy="962025"/>
          <a:chOff x="3969638" y="3298988"/>
          <a:chExt cx="2752725" cy="962025"/>
        </a:xfrm>
      </xdr:grpSpPr>
      <xdr:grpSp>
        <xdr:nvGrpSpPr>
          <xdr:cNvPr id="323" name="Shape 306">
            <a:extLs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GrpSpPr/>
        </xdr:nvGrpSpPr>
        <xdr:grpSpPr>
          <a:xfrm>
            <a:off x="3969638" y="3298988"/>
            <a:ext cx="2752725" cy="962025"/>
            <a:chOff x="3969638" y="3298988"/>
            <a:chExt cx="2752725" cy="962025"/>
          </a:xfrm>
        </xdr:grpSpPr>
        <xdr:sp macro="" textlink="">
          <xdr:nvSpPr>
            <xdr:cNvPr id="324" name="Shape 4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/>
          </xdr:nvSpPr>
          <xdr:spPr>
            <a:xfrm>
              <a:off x="3969638" y="3298988"/>
              <a:ext cx="2752725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5" name="Shape 307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GrpSpPr/>
          </xdr:nvGrpSpPr>
          <xdr:grpSpPr>
            <a:xfrm>
              <a:off x="3969638" y="3298988"/>
              <a:ext cx="2752725" cy="962025"/>
              <a:chOff x="8467385" y="3505463"/>
              <a:chExt cx="3419021" cy="835544"/>
            </a:xfrm>
          </xdr:grpSpPr>
          <xdr:sp macro="" textlink="">
            <xdr:nvSpPr>
              <xdr:cNvPr id="326" name="Shape 308">
                <a:extLst>
                  <a:ext uri="{FF2B5EF4-FFF2-40B4-BE49-F238E27FC236}">
                    <a16:creationId xmlns:a16="http://schemas.microsoft.com/office/drawing/2014/main" id="{00000000-0008-0000-0000-00004601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327" name="Shape 309">
                <a:extLst>
                  <a:ext uri="{FF2B5EF4-FFF2-40B4-BE49-F238E27FC236}">
                    <a16:creationId xmlns:a16="http://schemas.microsoft.com/office/drawing/2014/main" id="{00000000-0008-0000-0000-00004701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(46.15%)</a:t>
                </a:r>
                <a:endParaRPr sz="1400"/>
              </a:p>
            </xdr:txBody>
          </xdr:sp>
          <xdr:sp macro="" textlink="">
            <xdr:nvSpPr>
              <xdr:cNvPr id="328" name="Shape 310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(53.85%) </a:t>
                </a:r>
                <a:endParaRPr sz="28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16</xdr:col>
      <xdr:colOff>333375</xdr:colOff>
      <xdr:row>0</xdr:row>
      <xdr:rowOff>38100</xdr:rowOff>
    </xdr:from>
    <xdr:ext cx="1752600" cy="495300"/>
    <xdr:pic>
      <xdr:nvPicPr>
        <xdr:cNvPr id="329" name="image2.png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266700</xdr:colOff>
      <xdr:row>0</xdr:row>
      <xdr:rowOff>9525</xdr:rowOff>
    </xdr:from>
    <xdr:ext cx="609600" cy="638175"/>
    <xdr:pic>
      <xdr:nvPicPr>
        <xdr:cNvPr id="330" name="image1.png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3</xdr:row>
      <xdr:rowOff>57150</xdr:rowOff>
    </xdr:from>
    <xdr:ext cx="8801100" cy="5381625"/>
    <xdr:graphicFrame macro="">
      <xdr:nvGraphicFramePr>
        <xdr:cNvPr id="2" name="Chart 1" title="แผนภูมิ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2</xdr:row>
      <xdr:rowOff>66675</xdr:rowOff>
    </xdr:from>
    <xdr:ext cx="8991600" cy="4629150"/>
    <xdr:graphicFrame macro="">
      <xdr:nvGraphicFramePr>
        <xdr:cNvPr id="2" name="Chart 2" descr="หกดไพหดกไห" title="455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</xdr:row>
      <xdr:rowOff>85725</xdr:rowOff>
    </xdr:from>
    <xdr:ext cx="247650" cy="295275"/>
    <xdr:sp macro="" textlink="">
      <xdr:nvSpPr>
        <xdr:cNvPr id="311" name="Shape 311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SpPr/>
      </xdr:nvSpPr>
      <xdr:spPr>
        <a:xfrm>
          <a:off x="5231700" y="3641888"/>
          <a:ext cx="228600" cy="276225"/>
        </a:xfrm>
        <a:prstGeom prst="rightArrow">
          <a:avLst>
            <a:gd name="adj1" fmla="val 50000"/>
            <a:gd name="adj2" fmla="val 50000"/>
          </a:avLst>
        </a:prstGeom>
        <a:noFill/>
        <a:ln w="25400" cap="flat" cmpd="sng">
          <a:solidFill>
            <a:srgbClr val="FFCC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18275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16</xdr:col>
      <xdr:colOff>0</xdr:colOff>
      <xdr:row>8</xdr:row>
      <xdr:rowOff>114300</xdr:rowOff>
    </xdr:from>
    <xdr:ext cx="257175" cy="295275"/>
    <xdr:sp macro="" textlink="">
      <xdr:nvSpPr>
        <xdr:cNvPr id="312" name="Shape 312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SpPr/>
      </xdr:nvSpPr>
      <xdr:spPr>
        <a:xfrm>
          <a:off x="5226938" y="3641888"/>
          <a:ext cx="238125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lt1"/>
        </a:solidFill>
        <a:ln w="25400" cap="flat" cmpd="sng">
          <a:solidFill>
            <a:srgbClr val="4F6128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18275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2</xdr:row>
      <xdr:rowOff>381000</xdr:rowOff>
    </xdr:from>
    <xdr:to>
      <xdr:col>1</xdr:col>
      <xdr:colOff>838201</xdr:colOff>
      <xdr:row>4</xdr:row>
      <xdr:rowOff>257175</xdr:rowOff>
    </xdr:to>
    <xdr:pic>
      <xdr:nvPicPr>
        <xdr:cNvPr id="24" name="Picture 6" descr="Image result for admin.png">
          <a:extLst>
            <a:ext uri="{FF2B5EF4-FFF2-40B4-BE49-F238E27FC236}">
              <a16:creationId xmlns:a16="http://schemas.microsoft.com/office/drawing/2014/main" id="{C1EEBBA0-B68E-4550-91B5-4535A3FC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10191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7</xdr:row>
      <xdr:rowOff>38101</xdr:rowOff>
    </xdr:from>
    <xdr:to>
      <xdr:col>2</xdr:col>
      <xdr:colOff>551918</xdr:colOff>
      <xdr:row>8</xdr:row>
      <xdr:rowOff>224411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EAAA3671-F682-4036-B119-2F80356DA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647951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7</xdr:row>
      <xdr:rowOff>47625</xdr:rowOff>
    </xdr:from>
    <xdr:to>
      <xdr:col>2</xdr:col>
      <xdr:colOff>1180568</xdr:colOff>
      <xdr:row>8</xdr:row>
      <xdr:rowOff>233935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8657E8C8-A323-4C43-8D41-212B5511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2657475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1255939</xdr:colOff>
      <xdr:row>7</xdr:row>
      <xdr:rowOff>58512</xdr:rowOff>
    </xdr:from>
    <xdr:to>
      <xdr:col>2</xdr:col>
      <xdr:colOff>1817382</xdr:colOff>
      <xdr:row>8</xdr:row>
      <xdr:rowOff>244822</xdr:rowOff>
    </xdr:to>
    <xdr:pic>
      <xdr:nvPicPr>
        <xdr:cNvPr id="27" name="Picture 3">
          <a:extLst>
            <a:ext uri="{FF2B5EF4-FFF2-40B4-BE49-F238E27FC236}">
              <a16:creationId xmlns:a16="http://schemas.microsoft.com/office/drawing/2014/main" id="{5EBC1458-708B-474E-A626-86F3F3257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864" y="2668362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1928132</xdr:colOff>
      <xdr:row>7</xdr:row>
      <xdr:rowOff>61232</xdr:rowOff>
    </xdr:from>
    <xdr:to>
      <xdr:col>2</xdr:col>
      <xdr:colOff>2480736</xdr:colOff>
      <xdr:row>8</xdr:row>
      <xdr:rowOff>236874</xdr:rowOff>
    </xdr:to>
    <xdr:pic>
      <xdr:nvPicPr>
        <xdr:cNvPr id="28" name="Picture 4">
          <a:extLst>
            <a:ext uri="{FF2B5EF4-FFF2-40B4-BE49-F238E27FC236}">
              <a16:creationId xmlns:a16="http://schemas.microsoft.com/office/drawing/2014/main" id="{3194A3B7-826A-43E5-AB61-23585EE18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057" y="2671082"/>
          <a:ext cx="552604" cy="547117"/>
        </a:xfrm>
        <a:prstGeom prst="rect">
          <a:avLst/>
        </a:prstGeom>
      </xdr:spPr>
    </xdr:pic>
    <xdr:clientData/>
  </xdr:twoCellAnchor>
  <xdr:twoCellAnchor editAs="oneCell">
    <xdr:from>
      <xdr:col>2</xdr:col>
      <xdr:colOff>2535011</xdr:colOff>
      <xdr:row>7</xdr:row>
      <xdr:rowOff>69397</xdr:rowOff>
    </xdr:from>
    <xdr:to>
      <xdr:col>2</xdr:col>
      <xdr:colOff>3096454</xdr:colOff>
      <xdr:row>8</xdr:row>
      <xdr:rowOff>255707</xdr:rowOff>
    </xdr:to>
    <xdr:pic>
      <xdr:nvPicPr>
        <xdr:cNvPr id="29" name="Picture 7">
          <a:extLst>
            <a:ext uri="{FF2B5EF4-FFF2-40B4-BE49-F238E27FC236}">
              <a16:creationId xmlns:a16="http://schemas.microsoft.com/office/drawing/2014/main" id="{FC0B62D9-9140-486A-B2D3-3A916E732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936" y="2679247"/>
          <a:ext cx="561443" cy="557785"/>
        </a:xfrm>
        <a:prstGeom prst="rect">
          <a:avLst/>
        </a:prstGeom>
      </xdr:spPr>
    </xdr:pic>
    <xdr:clientData/>
  </xdr:twoCellAnchor>
  <xdr:oneCellAnchor>
    <xdr:from>
      <xdr:col>2</xdr:col>
      <xdr:colOff>59871</xdr:colOff>
      <xdr:row>8</xdr:row>
      <xdr:rowOff>206828</xdr:rowOff>
    </xdr:from>
    <xdr:ext cx="476797" cy="327526"/>
    <xdr:sp macro="" textlink="">
      <xdr:nvSpPr>
        <xdr:cNvPr id="30" name="TextBox 8">
          <a:extLst>
            <a:ext uri="{FF2B5EF4-FFF2-40B4-BE49-F238E27FC236}">
              <a16:creationId xmlns:a16="http://schemas.microsoft.com/office/drawing/2014/main" id="{597A8315-C3DC-4B07-B826-C0579CAB6E58}"/>
            </a:ext>
          </a:extLst>
        </xdr:cNvPr>
        <xdr:cNvSpPr txBox="1"/>
      </xdr:nvSpPr>
      <xdr:spPr>
        <a:xfrm>
          <a:off x="1745796" y="3216728"/>
          <a:ext cx="476797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อาชีพ</a:t>
          </a:r>
        </a:p>
      </xdr:txBody>
    </xdr:sp>
    <xdr:clientData/>
  </xdr:oneCellAnchor>
  <xdr:oneCellAnchor>
    <xdr:from>
      <xdr:col>2</xdr:col>
      <xdr:colOff>589484</xdr:colOff>
      <xdr:row>8</xdr:row>
      <xdr:rowOff>198546</xdr:rowOff>
    </xdr:from>
    <xdr:ext cx="642612" cy="327526"/>
    <xdr:sp macro="" textlink="">
      <xdr:nvSpPr>
        <xdr:cNvPr id="31" name="TextBox 9">
          <a:extLst>
            <a:ext uri="{FF2B5EF4-FFF2-40B4-BE49-F238E27FC236}">
              <a16:creationId xmlns:a16="http://schemas.microsoft.com/office/drawing/2014/main" id="{3AE126F9-38C4-489D-B2FF-5F50E9AACA3D}"/>
            </a:ext>
          </a:extLst>
        </xdr:cNvPr>
        <xdr:cNvSpPr txBox="1"/>
      </xdr:nvSpPr>
      <xdr:spPr>
        <a:xfrm>
          <a:off x="2275409" y="3208446"/>
          <a:ext cx="64261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8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ทุนชุมชน</a:t>
          </a:r>
        </a:p>
      </xdr:txBody>
    </xdr:sp>
    <xdr:clientData/>
  </xdr:oneCellAnchor>
  <xdr:oneCellAnchor>
    <xdr:from>
      <xdr:col>2</xdr:col>
      <xdr:colOff>1215650</xdr:colOff>
      <xdr:row>8</xdr:row>
      <xdr:rowOff>192865</xdr:rowOff>
    </xdr:from>
    <xdr:ext cx="695575" cy="327526"/>
    <xdr:sp macro="" textlink="">
      <xdr:nvSpPr>
        <xdr:cNvPr id="32" name="TextBox 10">
          <a:extLst>
            <a:ext uri="{FF2B5EF4-FFF2-40B4-BE49-F238E27FC236}">
              <a16:creationId xmlns:a16="http://schemas.microsoft.com/office/drawing/2014/main" id="{6E659754-587D-45AA-B8CA-6BCDC9AD8DAB}"/>
            </a:ext>
          </a:extLst>
        </xdr:cNvPr>
        <xdr:cNvSpPr txBox="1"/>
      </xdr:nvSpPr>
      <xdr:spPr>
        <a:xfrm>
          <a:off x="2901575" y="3202765"/>
          <a:ext cx="69557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CC00FF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ความเสี่ยง</a:t>
          </a:r>
        </a:p>
      </xdr:txBody>
    </xdr:sp>
    <xdr:clientData/>
  </xdr:oneCellAnchor>
  <xdr:oneCellAnchor>
    <xdr:from>
      <xdr:col>2</xdr:col>
      <xdr:colOff>1953038</xdr:colOff>
      <xdr:row>8</xdr:row>
      <xdr:rowOff>203988</xdr:rowOff>
    </xdr:from>
    <xdr:ext cx="532262" cy="327526"/>
    <xdr:sp macro="" textlink="">
      <xdr:nvSpPr>
        <xdr:cNvPr id="33" name="TextBox 11">
          <a:extLst>
            <a:ext uri="{FF2B5EF4-FFF2-40B4-BE49-F238E27FC236}">
              <a16:creationId xmlns:a16="http://schemas.microsoft.com/office/drawing/2014/main" id="{6C90EDE1-F14F-4B47-A445-AE0916B20576}"/>
            </a:ext>
          </a:extLst>
        </xdr:cNvPr>
        <xdr:cNvSpPr txBox="1"/>
      </xdr:nvSpPr>
      <xdr:spPr>
        <a:xfrm>
          <a:off x="3638963" y="3213888"/>
          <a:ext cx="53226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chemeClr val="accent6">
                  <a:lumMod val="7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ยากจน</a:t>
          </a:r>
        </a:p>
      </xdr:txBody>
    </xdr:sp>
    <xdr:clientData/>
  </xdr:oneCellAnchor>
  <xdr:oneCellAnchor>
    <xdr:from>
      <xdr:col>2</xdr:col>
      <xdr:colOff>2505844</xdr:colOff>
      <xdr:row>8</xdr:row>
      <xdr:rowOff>209432</xdr:rowOff>
    </xdr:from>
    <xdr:ext cx="706604" cy="327526"/>
    <xdr:sp macro="" textlink="">
      <xdr:nvSpPr>
        <xdr:cNvPr id="34" name="TextBox 12">
          <a:extLst>
            <a:ext uri="{FF2B5EF4-FFF2-40B4-BE49-F238E27FC236}">
              <a16:creationId xmlns:a16="http://schemas.microsoft.com/office/drawing/2014/main" id="{8674BCC8-48A7-4E73-A9D6-F1A051A4E02A}"/>
            </a:ext>
          </a:extLst>
        </xdr:cNvPr>
        <xdr:cNvSpPr txBox="1"/>
      </xdr:nvSpPr>
      <xdr:spPr>
        <a:xfrm>
          <a:off x="4191769" y="3219332"/>
          <a:ext cx="70660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การจัดการ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V1000"/>
  <sheetViews>
    <sheetView workbookViewId="0">
      <selection activeCell="Y5" sqref="Y5"/>
    </sheetView>
  </sheetViews>
  <sheetFormatPr defaultColWidth="14.42578125" defaultRowHeight="15" customHeight="1"/>
  <cols>
    <col min="1" max="14" width="6.42578125" style="496" customWidth="1"/>
    <col min="15" max="15" width="8.42578125" style="496" customWidth="1"/>
    <col min="16" max="16" width="6.42578125" style="496" customWidth="1"/>
    <col min="17" max="18" width="6.28515625" style="496" customWidth="1"/>
    <col min="19" max="22" width="6.42578125" style="496" customWidth="1"/>
    <col min="23" max="16384" width="14.42578125" style="496"/>
  </cols>
  <sheetData>
    <row r="1" spans="1:22" ht="42" customHeight="1">
      <c r="A1" s="512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1"/>
    </row>
    <row r="2" spans="1:22" ht="26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5"/>
    </row>
    <row r="3" spans="1:22" ht="109.5" customHeight="1">
      <c r="A3" s="513" t="s">
        <v>543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6"/>
    </row>
    <row r="4" spans="1:22" ht="24" customHeight="1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"/>
      <c r="Q4" s="4"/>
      <c r="R4" s="4"/>
      <c r="S4" s="4"/>
      <c r="T4" s="4"/>
      <c r="U4" s="4"/>
      <c r="V4" s="5"/>
    </row>
    <row r="5" spans="1:22" ht="135.75" customHeight="1">
      <c r="A5" s="514" t="s">
        <v>3</v>
      </c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9"/>
    </row>
    <row r="6" spans="1:22" ht="27.75" customHeight="1">
      <c r="A6" s="7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ht="23.25">
      <c r="A7" s="11" t="s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6"/>
    </row>
    <row r="8" spans="1:22" ht="23.25">
      <c r="A8" s="12"/>
      <c r="B8" s="11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2"/>
      <c r="M8" s="12"/>
      <c r="N8" s="12"/>
      <c r="O8" s="12"/>
      <c r="P8" s="12"/>
      <c r="Q8" s="12"/>
      <c r="R8" s="12"/>
      <c r="S8" s="12"/>
      <c r="T8" s="12"/>
      <c r="U8" s="12"/>
      <c r="V8" s="6"/>
    </row>
    <row r="9" spans="1:22" ht="23.25">
      <c r="A9" s="12"/>
      <c r="B9" s="12" t="s">
        <v>7</v>
      </c>
      <c r="C9" s="12"/>
      <c r="D9" s="12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2"/>
      <c r="S9" s="12"/>
      <c r="T9" s="12"/>
      <c r="U9" s="12"/>
      <c r="V9" s="6"/>
    </row>
    <row r="10" spans="1:22" ht="20.25" customHeight="1">
      <c r="A10" s="12"/>
      <c r="B10" s="11" t="s">
        <v>8</v>
      </c>
      <c r="C10" s="13"/>
      <c r="D10" s="13"/>
      <c r="E10" s="13"/>
      <c r="F10" s="13"/>
      <c r="G10" s="13"/>
      <c r="H10" s="13"/>
      <c r="I10" s="13"/>
      <c r="J10" s="13"/>
      <c r="K10" s="13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6"/>
    </row>
    <row r="11" spans="1:22" ht="23.25">
      <c r="A11" s="12" t="s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6"/>
    </row>
    <row r="12" spans="1:22" ht="23.25">
      <c r="A12" s="12" t="s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6"/>
    </row>
    <row r="13" spans="1:22" ht="23.25">
      <c r="A13" s="14" t="s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6"/>
    </row>
    <row r="14" spans="1:22" ht="23.25">
      <c r="A14" s="15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6"/>
    </row>
    <row r="15" spans="1:22" ht="8.2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9"/>
    </row>
    <row r="16" spans="1:22" ht="55.5" customHeight="1">
      <c r="A16" s="515" t="s">
        <v>13</v>
      </c>
      <c r="B16" s="515"/>
      <c r="C16" s="515"/>
      <c r="D16" s="515"/>
      <c r="E16" s="515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5"/>
      <c r="U16" s="515"/>
      <c r="V16" s="1"/>
    </row>
    <row r="17" spans="1:22" ht="29.25" customHeight="1">
      <c r="A17" s="511" t="s">
        <v>14</v>
      </c>
      <c r="B17" s="511"/>
      <c r="C17" s="511"/>
      <c r="D17" s="511"/>
      <c r="E17" s="511"/>
      <c r="F17" s="511"/>
      <c r="G17" s="511"/>
      <c r="H17" s="511"/>
      <c r="I17" s="511"/>
      <c r="J17" s="511"/>
      <c r="K17" s="511"/>
      <c r="L17" s="511"/>
      <c r="M17" s="511"/>
      <c r="N17" s="511"/>
      <c r="O17" s="511"/>
      <c r="P17" s="511"/>
      <c r="Q17" s="511"/>
      <c r="R17" s="511"/>
      <c r="S17" s="511"/>
      <c r="T17" s="511"/>
      <c r="U17" s="511"/>
      <c r="V17" s="17"/>
    </row>
    <row r="18" spans="1:22" ht="29.25" customHeight="1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17"/>
    </row>
    <row r="19" spans="1:22" ht="35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35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35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35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35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35.2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35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35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35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35.2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35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35.2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35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35.2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ht="56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ht="29.25" customHeight="1">
      <c r="A34" s="511" t="s">
        <v>14</v>
      </c>
      <c r="B34" s="511"/>
      <c r="C34" s="511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17"/>
    </row>
    <row r="35" spans="1:22" ht="29.25" customHeight="1">
      <c r="A35" s="511"/>
      <c r="B35" s="511"/>
      <c r="C35" s="511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17"/>
    </row>
    <row r="36" spans="1:22" ht="35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ht="35.2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ht="35.2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ht="35.2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35.2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35.2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ht="35.2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ht="35.2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35.2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35.2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ht="35.2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35.2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35.2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35.2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35.2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35.2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29.25" customHeight="1">
      <c r="A52" s="511" t="s">
        <v>14</v>
      </c>
      <c r="B52" s="511"/>
      <c r="C52" s="511"/>
      <c r="D52" s="511"/>
      <c r="E52" s="511"/>
      <c r="F52" s="511"/>
      <c r="G52" s="511"/>
      <c r="H52" s="511"/>
      <c r="I52" s="511"/>
      <c r="J52" s="511"/>
      <c r="K52" s="511"/>
      <c r="L52" s="511"/>
      <c r="M52" s="511"/>
      <c r="N52" s="511"/>
      <c r="O52" s="511"/>
      <c r="P52" s="511"/>
      <c r="Q52" s="511"/>
      <c r="R52" s="511"/>
      <c r="S52" s="511"/>
      <c r="T52" s="511"/>
      <c r="U52" s="511"/>
      <c r="V52" s="17"/>
    </row>
    <row r="53" spans="1:22" ht="29.25" customHeight="1">
      <c r="A53" s="511"/>
      <c r="B53" s="511"/>
      <c r="C53" s="511"/>
      <c r="D53" s="511"/>
      <c r="E53" s="511"/>
      <c r="F53" s="511"/>
      <c r="G53" s="511"/>
      <c r="H53" s="511"/>
      <c r="I53" s="511"/>
      <c r="J53" s="511"/>
      <c r="K53" s="511"/>
      <c r="L53" s="511"/>
      <c r="M53" s="511"/>
      <c r="N53" s="511"/>
      <c r="O53" s="511"/>
      <c r="P53" s="511"/>
      <c r="Q53" s="511"/>
      <c r="R53" s="511"/>
      <c r="S53" s="511"/>
      <c r="T53" s="511"/>
      <c r="U53" s="511"/>
      <c r="V53" s="17"/>
    </row>
    <row r="54" spans="1:22" ht="35.2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ht="35.2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ht="35.2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ht="35.2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ht="35.2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ht="35.2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ht="35.2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ht="35.2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ht="35.2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ht="35.2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35.2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ht="35.2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ht="35.2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35.2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35.2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ht="35.2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29.25" customHeight="1">
      <c r="A70" s="511" t="s">
        <v>14</v>
      </c>
      <c r="B70" s="511"/>
      <c r="C70" s="511"/>
      <c r="D70" s="511"/>
      <c r="E70" s="511"/>
      <c r="F70" s="511"/>
      <c r="G70" s="511"/>
      <c r="H70" s="511"/>
      <c r="I70" s="511"/>
      <c r="J70" s="511"/>
      <c r="K70" s="511"/>
      <c r="L70" s="511"/>
      <c r="M70" s="511"/>
      <c r="N70" s="511"/>
      <c r="O70" s="511"/>
      <c r="P70" s="511"/>
      <c r="Q70" s="511"/>
      <c r="R70" s="511"/>
      <c r="S70" s="511"/>
      <c r="T70" s="511"/>
      <c r="U70" s="511"/>
      <c r="V70" s="17"/>
    </row>
    <row r="71" spans="1:22" ht="29.25" customHeight="1">
      <c r="A71" s="511"/>
      <c r="B71" s="511"/>
      <c r="C71" s="511"/>
      <c r="D71" s="511"/>
      <c r="E71" s="511"/>
      <c r="F71" s="511"/>
      <c r="G71" s="511"/>
      <c r="H71" s="511"/>
      <c r="I71" s="511"/>
      <c r="J71" s="511"/>
      <c r="K71" s="511"/>
      <c r="L71" s="511"/>
      <c r="M71" s="511"/>
      <c r="N71" s="511"/>
      <c r="O71" s="511"/>
      <c r="P71" s="511"/>
      <c r="Q71" s="511"/>
      <c r="R71" s="511"/>
      <c r="S71" s="511"/>
      <c r="T71" s="511"/>
      <c r="U71" s="511"/>
      <c r="V71" s="17"/>
    </row>
    <row r="72" spans="1:22" ht="35.2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35.2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35.2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35.2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ht="35.2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ht="35.2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ht="35.2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ht="35.2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ht="35.2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ht="35.2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ht="35.2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ht="35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ht="35.2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ht="35.2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ht="35.2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ht="35.2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ht="29.25" customHeight="1">
      <c r="A88" s="511" t="s">
        <v>14</v>
      </c>
      <c r="B88" s="511"/>
      <c r="C88" s="511"/>
      <c r="D88" s="511"/>
      <c r="E88" s="511"/>
      <c r="F88" s="511"/>
      <c r="G88" s="511"/>
      <c r="H88" s="511"/>
      <c r="I88" s="511"/>
      <c r="J88" s="511"/>
      <c r="K88" s="511"/>
      <c r="L88" s="511"/>
      <c r="M88" s="511"/>
      <c r="N88" s="511"/>
      <c r="O88" s="511"/>
      <c r="P88" s="511"/>
      <c r="Q88" s="511"/>
      <c r="R88" s="511"/>
      <c r="S88" s="511"/>
      <c r="T88" s="511"/>
      <c r="U88" s="511"/>
      <c r="V88" s="17"/>
    </row>
    <row r="89" spans="1:22" ht="29.25" customHeight="1">
      <c r="A89" s="511"/>
      <c r="B89" s="511"/>
      <c r="C89" s="511"/>
      <c r="D89" s="511"/>
      <c r="E89" s="511"/>
      <c r="F89" s="511"/>
      <c r="G89" s="511"/>
      <c r="H89" s="511"/>
      <c r="I89" s="511"/>
      <c r="J89" s="511"/>
      <c r="K89" s="511"/>
      <c r="L89" s="511"/>
      <c r="M89" s="511"/>
      <c r="N89" s="511"/>
      <c r="O89" s="511"/>
      <c r="P89" s="511"/>
      <c r="Q89" s="511"/>
      <c r="R89" s="511"/>
      <c r="S89" s="511"/>
      <c r="T89" s="511"/>
      <c r="U89" s="511"/>
      <c r="V89" s="17"/>
    </row>
    <row r="90" spans="1:22" ht="35.2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ht="35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ht="35.2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ht="35.2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ht="35.2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ht="35.2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ht="35.2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ht="35.2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ht="35.2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ht="35.2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ht="35.2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ht="35.2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ht="35.2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ht="35.2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ht="35.2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ht="35.2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ht="35.2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ht="35.2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ht="35.2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ht="35.2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ht="35.2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ht="35.2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ht="35.2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ht="35.2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ht="35.2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ht="35.2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ht="35.2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ht="35.2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ht="35.2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ht="35.2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ht="35.2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ht="35.2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ht="35.2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ht="35.2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ht="35.2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ht="35.2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ht="35.2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ht="35.2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ht="35.2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ht="35.2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ht="35.2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ht="35.2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ht="35.2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ht="35.2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ht="35.2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ht="35.2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ht="35.2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ht="35.2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ht="35.2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ht="35.2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ht="35.2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ht="35.2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ht="35.2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ht="35.2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ht="35.2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ht="35.2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ht="35.2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ht="35.2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ht="35.2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ht="35.2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ht="35.2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ht="35.2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ht="35.2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ht="35.2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ht="35.2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ht="35.2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ht="35.2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ht="35.2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ht="35.2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ht="35.2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ht="35.2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ht="35.2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ht="35.2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ht="35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7"/>
      <c r="T163" s="17"/>
      <c r="U163" s="17"/>
      <c r="V163" s="1"/>
    </row>
    <row r="164" spans="1:22" ht="35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7"/>
      <c r="T164" s="17"/>
      <c r="U164" s="17"/>
      <c r="V164" s="1"/>
    </row>
    <row r="165" spans="1:22" ht="35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7"/>
      <c r="T165" s="17"/>
      <c r="U165" s="17"/>
      <c r="V165" s="1"/>
    </row>
    <row r="166" spans="1:22" ht="35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7"/>
      <c r="T166" s="17"/>
      <c r="U166" s="17"/>
      <c r="V166" s="1"/>
    </row>
    <row r="167" spans="1:22" ht="35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7"/>
      <c r="T167" s="17"/>
      <c r="U167" s="17"/>
      <c r="V167" s="1"/>
    </row>
    <row r="168" spans="1:22" ht="35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7"/>
      <c r="T168" s="17"/>
      <c r="U168" s="17"/>
      <c r="V168" s="1"/>
    </row>
    <row r="169" spans="1:22" ht="35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7"/>
      <c r="T169" s="17"/>
      <c r="U169" s="17"/>
      <c r="V169" s="1"/>
    </row>
    <row r="170" spans="1:22" ht="35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7"/>
      <c r="T170" s="17"/>
      <c r="U170" s="17"/>
      <c r="V170" s="1"/>
    </row>
    <row r="171" spans="1:22" ht="35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7"/>
      <c r="T171" s="17"/>
      <c r="U171" s="17"/>
      <c r="V171" s="1"/>
    </row>
    <row r="172" spans="1:22" ht="35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7"/>
      <c r="T172" s="17"/>
      <c r="U172" s="17"/>
      <c r="V172" s="1"/>
    </row>
    <row r="173" spans="1:22" ht="35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7"/>
      <c r="T173" s="17"/>
      <c r="U173" s="17"/>
      <c r="V173" s="1"/>
    </row>
    <row r="174" spans="1:22" ht="35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7"/>
      <c r="T174" s="17"/>
      <c r="U174" s="17"/>
      <c r="V174" s="1"/>
    </row>
    <row r="175" spans="1:22" ht="35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7"/>
      <c r="T175" s="17"/>
      <c r="U175" s="17"/>
      <c r="V175" s="1"/>
    </row>
    <row r="176" spans="1:22" ht="35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7"/>
      <c r="T176" s="17"/>
      <c r="U176" s="17"/>
      <c r="V176" s="1"/>
    </row>
    <row r="177" spans="1:22" ht="35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7"/>
      <c r="T177" s="17"/>
      <c r="U177" s="17"/>
      <c r="V177" s="1"/>
    </row>
    <row r="178" spans="1:22" ht="35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7"/>
      <c r="T178" s="17"/>
      <c r="U178" s="17"/>
      <c r="V178" s="1"/>
    </row>
    <row r="179" spans="1:22" ht="35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7"/>
      <c r="T179" s="17"/>
      <c r="U179" s="17"/>
      <c r="V179" s="1"/>
    </row>
    <row r="180" spans="1:22" ht="35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7"/>
      <c r="T180" s="17"/>
      <c r="U180" s="17"/>
      <c r="V180" s="1"/>
    </row>
    <row r="181" spans="1:22" ht="35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7"/>
      <c r="T181" s="17"/>
      <c r="U181" s="17"/>
      <c r="V181" s="1"/>
    </row>
    <row r="182" spans="1:22" ht="35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7"/>
      <c r="T182" s="17"/>
      <c r="U182" s="17"/>
      <c r="V182" s="1"/>
    </row>
    <row r="183" spans="1:22" ht="35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7"/>
      <c r="T183" s="17"/>
      <c r="U183" s="17"/>
      <c r="V183" s="1"/>
    </row>
    <row r="184" spans="1:22" ht="35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7"/>
      <c r="T184" s="17"/>
      <c r="U184" s="17"/>
      <c r="V184" s="1"/>
    </row>
    <row r="185" spans="1:22" ht="35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7"/>
      <c r="T185" s="17"/>
      <c r="U185" s="17"/>
      <c r="V185" s="1"/>
    </row>
    <row r="186" spans="1:22" ht="35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7"/>
      <c r="T186" s="17"/>
      <c r="U186" s="17"/>
      <c r="V186" s="1"/>
    </row>
    <row r="187" spans="1:22" ht="35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7"/>
      <c r="T187" s="17"/>
      <c r="U187" s="17"/>
      <c r="V187" s="1"/>
    </row>
    <row r="188" spans="1:22" ht="35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7"/>
      <c r="T188" s="17"/>
      <c r="U188" s="17"/>
      <c r="V188" s="1"/>
    </row>
    <row r="189" spans="1:22" ht="35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7"/>
      <c r="T189" s="17"/>
      <c r="U189" s="17"/>
      <c r="V189" s="1"/>
    </row>
    <row r="190" spans="1:22" ht="35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7"/>
      <c r="T190" s="17"/>
      <c r="U190" s="17"/>
      <c r="V190" s="1"/>
    </row>
    <row r="191" spans="1:22" ht="35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7"/>
      <c r="T191" s="17"/>
      <c r="U191" s="17"/>
      <c r="V191" s="1"/>
    </row>
    <row r="192" spans="1:22" ht="35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7"/>
      <c r="T192" s="17"/>
      <c r="U192" s="17"/>
      <c r="V192" s="1"/>
    </row>
    <row r="193" spans="1:22" ht="35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7"/>
      <c r="T193" s="17"/>
      <c r="U193" s="17"/>
      <c r="V193" s="1"/>
    </row>
    <row r="194" spans="1:22" ht="35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7"/>
      <c r="T194" s="17"/>
      <c r="U194" s="17"/>
      <c r="V194" s="1"/>
    </row>
    <row r="195" spans="1:22" ht="35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7"/>
      <c r="T195" s="17"/>
      <c r="U195" s="17"/>
      <c r="V195" s="1"/>
    </row>
    <row r="196" spans="1:22" ht="35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7"/>
      <c r="T196" s="17"/>
      <c r="U196" s="17"/>
      <c r="V196" s="1"/>
    </row>
    <row r="197" spans="1:22" ht="35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7"/>
      <c r="T197" s="17"/>
      <c r="U197" s="17"/>
      <c r="V197" s="1"/>
    </row>
    <row r="198" spans="1:22" ht="35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7"/>
      <c r="T198" s="17"/>
      <c r="U198" s="17"/>
      <c r="V198" s="1"/>
    </row>
    <row r="199" spans="1:22" ht="35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7"/>
      <c r="T199" s="17"/>
      <c r="U199" s="17"/>
      <c r="V199" s="1"/>
    </row>
    <row r="200" spans="1:22" ht="35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7"/>
      <c r="T200" s="17"/>
      <c r="U200" s="17"/>
      <c r="V200" s="1"/>
    </row>
    <row r="201" spans="1:22" ht="35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7"/>
      <c r="T201" s="17"/>
      <c r="U201" s="17"/>
      <c r="V201" s="1"/>
    </row>
    <row r="202" spans="1:22" ht="35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7"/>
      <c r="T202" s="17"/>
      <c r="U202" s="17"/>
      <c r="V202" s="1"/>
    </row>
    <row r="203" spans="1:22" ht="35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7"/>
      <c r="T203" s="17"/>
      <c r="U203" s="17"/>
      <c r="V203" s="1"/>
    </row>
    <row r="204" spans="1:22" ht="35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7"/>
      <c r="T204" s="17"/>
      <c r="U204" s="17"/>
      <c r="V204" s="1"/>
    </row>
    <row r="205" spans="1:22" ht="35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7"/>
      <c r="T205" s="17"/>
      <c r="U205" s="17"/>
      <c r="V205" s="1"/>
    </row>
    <row r="206" spans="1:22" ht="35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7"/>
      <c r="T206" s="17"/>
      <c r="U206" s="17"/>
      <c r="V206" s="1"/>
    </row>
    <row r="207" spans="1:22" ht="35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7"/>
      <c r="T207" s="17"/>
      <c r="U207" s="17"/>
      <c r="V207" s="1"/>
    </row>
    <row r="208" spans="1:22" ht="35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7"/>
      <c r="T208" s="17"/>
      <c r="U208" s="17"/>
      <c r="V208" s="1"/>
    </row>
    <row r="209" spans="1:22" ht="35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7"/>
      <c r="T209" s="17"/>
      <c r="U209" s="17"/>
      <c r="V209" s="1"/>
    </row>
    <row r="210" spans="1:22" ht="35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7"/>
      <c r="T210" s="17"/>
      <c r="U210" s="17"/>
      <c r="V210" s="1"/>
    </row>
    <row r="211" spans="1:22" ht="35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7"/>
      <c r="T211" s="17"/>
      <c r="U211" s="17"/>
      <c r="V211" s="1"/>
    </row>
    <row r="212" spans="1:22" ht="35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7"/>
      <c r="T212" s="17"/>
      <c r="U212" s="17"/>
      <c r="V212" s="1"/>
    </row>
    <row r="213" spans="1:22" ht="35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7"/>
      <c r="T213" s="17"/>
      <c r="U213" s="17"/>
      <c r="V213" s="1"/>
    </row>
    <row r="214" spans="1:22" ht="35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7"/>
      <c r="T214" s="17"/>
      <c r="U214" s="17"/>
      <c r="V214" s="1"/>
    </row>
    <row r="215" spans="1:22" ht="35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7"/>
      <c r="T215" s="17"/>
      <c r="U215" s="17"/>
      <c r="V215" s="1"/>
    </row>
    <row r="216" spans="1:22" ht="35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7"/>
      <c r="T216" s="17"/>
      <c r="U216" s="17"/>
      <c r="V216" s="1"/>
    </row>
    <row r="217" spans="1:22" ht="35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7"/>
      <c r="T217" s="17"/>
      <c r="U217" s="17"/>
      <c r="V217" s="1"/>
    </row>
    <row r="218" spans="1:22" ht="35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7"/>
      <c r="T218" s="17"/>
      <c r="U218" s="17"/>
      <c r="V218" s="1"/>
    </row>
    <row r="219" spans="1:22" ht="35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7"/>
      <c r="T219" s="17"/>
      <c r="U219" s="17"/>
      <c r="V219" s="1"/>
    </row>
    <row r="220" spans="1:22" ht="35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7"/>
      <c r="T220" s="17"/>
      <c r="U220" s="17"/>
      <c r="V220" s="1"/>
    </row>
    <row r="221" spans="1:22" ht="35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7"/>
      <c r="T221" s="17"/>
      <c r="U221" s="17"/>
      <c r="V221" s="1"/>
    </row>
    <row r="222" spans="1:22" ht="35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7"/>
      <c r="T222" s="17"/>
      <c r="U222" s="17"/>
      <c r="V222" s="1"/>
    </row>
    <row r="223" spans="1:22" ht="35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7"/>
      <c r="T223" s="17"/>
      <c r="U223" s="17"/>
      <c r="V223" s="1"/>
    </row>
    <row r="224" spans="1:22" ht="35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7"/>
      <c r="T224" s="17"/>
      <c r="U224" s="17"/>
      <c r="V224" s="1"/>
    </row>
    <row r="225" spans="1:22" ht="35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7"/>
      <c r="T225" s="17"/>
      <c r="U225" s="17"/>
      <c r="V225" s="1"/>
    </row>
    <row r="226" spans="1:22" ht="35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7"/>
      <c r="T226" s="17"/>
      <c r="U226" s="17"/>
      <c r="V226" s="1"/>
    </row>
    <row r="227" spans="1:22" ht="35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7"/>
      <c r="T227" s="17"/>
      <c r="U227" s="17"/>
      <c r="V227" s="1"/>
    </row>
    <row r="228" spans="1:22" ht="35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7"/>
      <c r="T228" s="17"/>
      <c r="U228" s="17"/>
      <c r="V228" s="1"/>
    </row>
    <row r="229" spans="1:22" ht="35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7"/>
      <c r="T229" s="17"/>
      <c r="U229" s="17"/>
      <c r="V229" s="1"/>
    </row>
    <row r="230" spans="1:22" ht="35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7"/>
      <c r="T230" s="17"/>
      <c r="U230" s="17"/>
      <c r="V230" s="1"/>
    </row>
    <row r="231" spans="1:22" ht="35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7"/>
      <c r="T231" s="17"/>
      <c r="U231" s="17"/>
      <c r="V231" s="1"/>
    </row>
    <row r="232" spans="1:22" ht="35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7"/>
      <c r="T232" s="17"/>
      <c r="U232" s="17"/>
      <c r="V232" s="1"/>
    </row>
    <row r="233" spans="1:22" ht="35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7"/>
      <c r="T233" s="17"/>
      <c r="U233" s="17"/>
      <c r="V233" s="1"/>
    </row>
    <row r="234" spans="1:22" ht="35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7"/>
      <c r="T234" s="17"/>
      <c r="U234" s="17"/>
      <c r="V234" s="1"/>
    </row>
    <row r="235" spans="1:22" ht="35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7"/>
      <c r="T235" s="17"/>
      <c r="U235" s="17"/>
      <c r="V235" s="1"/>
    </row>
    <row r="236" spans="1:22" ht="35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7"/>
      <c r="T236" s="17"/>
      <c r="U236" s="17"/>
      <c r="V236" s="1"/>
    </row>
    <row r="237" spans="1:22" ht="35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7"/>
      <c r="T237" s="17"/>
      <c r="U237" s="17"/>
      <c r="V237" s="1"/>
    </row>
    <row r="238" spans="1:22" ht="35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7"/>
      <c r="T238" s="17"/>
      <c r="U238" s="17"/>
      <c r="V238" s="1"/>
    </row>
    <row r="239" spans="1:22" ht="35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7"/>
      <c r="T239" s="17"/>
      <c r="U239" s="17"/>
      <c r="V239" s="1"/>
    </row>
    <row r="240" spans="1:22" ht="35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7"/>
      <c r="T240" s="17"/>
      <c r="U240" s="17"/>
      <c r="V240" s="1"/>
    </row>
    <row r="241" spans="1:22" ht="35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7"/>
      <c r="T241" s="17"/>
      <c r="U241" s="17"/>
      <c r="V241" s="1"/>
    </row>
    <row r="242" spans="1:22" ht="35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7"/>
      <c r="T242" s="17"/>
      <c r="U242" s="17"/>
      <c r="V242" s="1"/>
    </row>
    <row r="243" spans="1:22" ht="35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7"/>
      <c r="T243" s="17"/>
      <c r="U243" s="17"/>
      <c r="V243" s="1"/>
    </row>
    <row r="244" spans="1:22" ht="35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7"/>
      <c r="T244" s="17"/>
      <c r="U244" s="17"/>
      <c r="V244" s="1"/>
    </row>
    <row r="245" spans="1:22" ht="35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7"/>
      <c r="T245" s="17"/>
      <c r="U245" s="17"/>
      <c r="V245" s="1"/>
    </row>
    <row r="246" spans="1:22" ht="35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7"/>
      <c r="T246" s="17"/>
      <c r="U246" s="17"/>
      <c r="V246" s="1"/>
    </row>
    <row r="247" spans="1:22" ht="35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7"/>
      <c r="T247" s="17"/>
      <c r="U247" s="17"/>
      <c r="V247" s="1"/>
    </row>
    <row r="248" spans="1:22" ht="35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7"/>
      <c r="T248" s="17"/>
      <c r="U248" s="17"/>
      <c r="V248" s="1"/>
    </row>
    <row r="249" spans="1:22" ht="35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7"/>
      <c r="T249" s="17"/>
      <c r="U249" s="17"/>
      <c r="V249" s="1"/>
    </row>
    <row r="250" spans="1:22" ht="35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7"/>
      <c r="T250" s="17"/>
      <c r="U250" s="17"/>
      <c r="V250" s="1"/>
    </row>
    <row r="251" spans="1:22" ht="35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7"/>
      <c r="T251" s="17"/>
      <c r="U251" s="17"/>
      <c r="V251" s="1"/>
    </row>
    <row r="252" spans="1:22" ht="35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7"/>
      <c r="T252" s="17"/>
      <c r="U252" s="17"/>
      <c r="V252" s="1"/>
    </row>
    <row r="253" spans="1:22" ht="35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7"/>
      <c r="T253" s="17"/>
      <c r="U253" s="17"/>
      <c r="V253" s="1"/>
    </row>
    <row r="254" spans="1:22" ht="35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7"/>
      <c r="T254" s="17"/>
      <c r="U254" s="17"/>
      <c r="V254" s="1"/>
    </row>
    <row r="255" spans="1:22" ht="35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7"/>
      <c r="T255" s="17"/>
      <c r="U255" s="17"/>
      <c r="V255" s="1"/>
    </row>
    <row r="256" spans="1:22" ht="35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7"/>
      <c r="T256" s="17"/>
      <c r="U256" s="17"/>
      <c r="V256" s="1"/>
    </row>
    <row r="257" spans="1:22" ht="35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7"/>
      <c r="T257" s="17"/>
      <c r="U257" s="17"/>
      <c r="V257" s="1"/>
    </row>
    <row r="258" spans="1:22" ht="35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7"/>
      <c r="T258" s="17"/>
      <c r="U258" s="17"/>
      <c r="V258" s="1"/>
    </row>
    <row r="259" spans="1:22" ht="35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7"/>
      <c r="T259" s="17"/>
      <c r="U259" s="17"/>
      <c r="V259" s="1"/>
    </row>
    <row r="260" spans="1:22" ht="35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7"/>
      <c r="T260" s="17"/>
      <c r="U260" s="17"/>
      <c r="V260" s="1"/>
    </row>
    <row r="261" spans="1:22" ht="35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7"/>
      <c r="T261" s="17"/>
      <c r="U261" s="17"/>
      <c r="V261" s="1"/>
    </row>
    <row r="262" spans="1:22" ht="35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7"/>
      <c r="T262" s="17"/>
      <c r="U262" s="17"/>
      <c r="V262" s="1"/>
    </row>
    <row r="263" spans="1:22" ht="35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7"/>
      <c r="T263" s="17"/>
      <c r="U263" s="17"/>
      <c r="V263" s="1"/>
    </row>
    <row r="264" spans="1:22" ht="35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7"/>
      <c r="T264" s="17"/>
      <c r="U264" s="17"/>
      <c r="V264" s="1"/>
    </row>
    <row r="265" spans="1:22" ht="35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7"/>
      <c r="T265" s="17"/>
      <c r="U265" s="17"/>
      <c r="V265" s="1"/>
    </row>
    <row r="266" spans="1:22" ht="35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7"/>
      <c r="T266" s="17"/>
      <c r="U266" s="17"/>
      <c r="V266" s="1"/>
    </row>
    <row r="267" spans="1:22" ht="35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7"/>
      <c r="T267" s="17"/>
      <c r="U267" s="17"/>
      <c r="V267" s="1"/>
    </row>
    <row r="268" spans="1:22" ht="35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7"/>
      <c r="T268" s="17"/>
      <c r="U268" s="17"/>
      <c r="V268" s="1"/>
    </row>
    <row r="269" spans="1:22" ht="35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7"/>
      <c r="T269" s="17"/>
      <c r="U269" s="17"/>
      <c r="V269" s="1"/>
    </row>
    <row r="270" spans="1:22" ht="35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7"/>
      <c r="T270" s="17"/>
      <c r="U270" s="17"/>
      <c r="V270" s="1"/>
    </row>
    <row r="271" spans="1:22" ht="35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7"/>
      <c r="T271" s="17"/>
      <c r="U271" s="17"/>
      <c r="V271" s="1"/>
    </row>
    <row r="272" spans="1:22" ht="35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7"/>
      <c r="T272" s="17"/>
      <c r="U272" s="17"/>
      <c r="V272" s="1"/>
    </row>
    <row r="273" spans="1:22" ht="35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7"/>
      <c r="T273" s="17"/>
      <c r="U273" s="17"/>
      <c r="V273" s="1"/>
    </row>
    <row r="274" spans="1:22" ht="35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7"/>
      <c r="T274" s="17"/>
      <c r="U274" s="17"/>
      <c r="V274" s="1"/>
    </row>
    <row r="275" spans="1:22" ht="35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7"/>
      <c r="T275" s="17"/>
      <c r="U275" s="17"/>
      <c r="V275" s="1"/>
    </row>
    <row r="276" spans="1:22" ht="35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7"/>
      <c r="T276" s="17"/>
      <c r="U276" s="17"/>
      <c r="V276" s="1"/>
    </row>
    <row r="277" spans="1:22" ht="35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7"/>
      <c r="T277" s="17"/>
      <c r="U277" s="17"/>
      <c r="V277" s="1"/>
    </row>
    <row r="278" spans="1:22" ht="35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7"/>
      <c r="T278" s="17"/>
      <c r="U278" s="17"/>
      <c r="V278" s="1"/>
    </row>
    <row r="279" spans="1:22" ht="35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7"/>
      <c r="T279" s="17"/>
      <c r="U279" s="17"/>
      <c r="V279" s="1"/>
    </row>
    <row r="280" spans="1:22" ht="35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7"/>
      <c r="T280" s="17"/>
      <c r="U280" s="17"/>
      <c r="V280" s="1"/>
    </row>
    <row r="281" spans="1:22" ht="35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7"/>
      <c r="T281" s="17"/>
      <c r="U281" s="17"/>
      <c r="V281" s="1"/>
    </row>
    <row r="282" spans="1:22" ht="35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7"/>
      <c r="T282" s="17"/>
      <c r="U282" s="17"/>
      <c r="V282" s="1"/>
    </row>
    <row r="283" spans="1:22" ht="35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7"/>
      <c r="T283" s="17"/>
      <c r="U283" s="17"/>
      <c r="V283" s="1"/>
    </row>
    <row r="284" spans="1:22" ht="35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7"/>
      <c r="T284" s="17"/>
      <c r="U284" s="17"/>
      <c r="V284" s="1"/>
    </row>
    <row r="285" spans="1:22" ht="35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7"/>
      <c r="T285" s="17"/>
      <c r="U285" s="17"/>
      <c r="V285" s="1"/>
    </row>
    <row r="286" spans="1:22" ht="35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7"/>
      <c r="T286" s="17"/>
      <c r="U286" s="17"/>
      <c r="V286" s="1"/>
    </row>
    <row r="287" spans="1:22" ht="35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7"/>
      <c r="T287" s="17"/>
      <c r="U287" s="17"/>
      <c r="V287" s="1"/>
    </row>
    <row r="288" spans="1:22" ht="35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7"/>
      <c r="T288" s="17"/>
      <c r="U288" s="17"/>
      <c r="V288" s="1"/>
    </row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</sheetData>
  <mergeCells count="9">
    <mergeCell ref="A70:U71"/>
    <mergeCell ref="A88:U89"/>
    <mergeCell ref="A1:U1"/>
    <mergeCell ref="A3:U3"/>
    <mergeCell ref="A5:U5"/>
    <mergeCell ref="A16:U16"/>
    <mergeCell ref="A17:U18"/>
    <mergeCell ref="A34:U35"/>
    <mergeCell ref="A52:U53"/>
  </mergeCells>
  <printOptions horizontalCentered="1"/>
  <pageMargins left="0.5" right="0.5" top="0.5" bottom="0.62" header="0" footer="0"/>
  <pageSetup paperSize="9" orientation="landscape"/>
  <headerFooter>
    <oddFooter>&amp;CCommunity Information Radar Analysis: CIA 2021&amp;R &amp;P/</oddFooter>
  </headerFooter>
  <rowBreaks count="5" manualBreakCount="5">
    <brk id="16" man="1"/>
    <brk id="33" man="1"/>
    <brk id="51" man="1"/>
    <brk id="69" man="1"/>
    <brk id="87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4F6128"/>
  </sheetPr>
  <dimension ref="A1:W998"/>
  <sheetViews>
    <sheetView workbookViewId="0">
      <selection activeCell="H18" sqref="H18"/>
    </sheetView>
  </sheetViews>
  <sheetFormatPr defaultColWidth="14.42578125" defaultRowHeight="15" customHeight="1"/>
  <cols>
    <col min="1" max="1" width="8.28515625" customWidth="1"/>
    <col min="2" max="2" width="17" customWidth="1"/>
    <col min="3" max="3" width="59.140625" customWidth="1"/>
    <col min="4" max="4" width="10" customWidth="1"/>
    <col min="5" max="5" width="8.28515625" customWidth="1"/>
    <col min="6" max="23" width="11.42578125" customWidth="1"/>
  </cols>
  <sheetData>
    <row r="1" spans="1:23" ht="14.25" customHeight="1">
      <c r="A1" s="497"/>
      <c r="B1" s="497"/>
      <c r="C1" s="497"/>
      <c r="D1" s="497"/>
      <c r="E1" s="497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ht="24.75" customHeight="1">
      <c r="A2" s="656" t="s">
        <v>533</v>
      </c>
      <c r="B2" s="656"/>
      <c r="C2" s="656"/>
      <c r="D2" s="656"/>
      <c r="E2" s="498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</row>
    <row r="3" spans="1:23" ht="33" customHeight="1">
      <c r="A3" s="497"/>
      <c r="B3" s="499" t="s">
        <v>534</v>
      </c>
      <c r="C3" s="500" t="s">
        <v>535</v>
      </c>
      <c r="D3" s="501"/>
      <c r="E3" s="498"/>
      <c r="F3" s="356"/>
      <c r="G3" s="356"/>
      <c r="H3" s="356"/>
      <c r="I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</row>
    <row r="4" spans="1:23" ht="34.5" customHeight="1">
      <c r="A4" s="497"/>
      <c r="B4" s="497"/>
      <c r="C4" s="502" t="s">
        <v>536</v>
      </c>
      <c r="D4" s="501"/>
      <c r="E4" s="498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</row>
    <row r="5" spans="1:23" ht="30.75" customHeight="1">
      <c r="A5" s="497"/>
      <c r="B5" s="497"/>
      <c r="C5" s="502" t="s">
        <v>537</v>
      </c>
      <c r="D5" s="501"/>
      <c r="E5" s="498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</row>
    <row r="6" spans="1:23" ht="30.75" customHeight="1">
      <c r="A6" s="503"/>
      <c r="B6" s="504" t="s">
        <v>538</v>
      </c>
      <c r="C6" s="504" t="s">
        <v>539</v>
      </c>
      <c r="D6" s="504"/>
      <c r="E6" s="505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</row>
    <row r="7" spans="1:23" ht="30.75" customHeight="1">
      <c r="A7" s="503"/>
      <c r="B7" s="504" t="s">
        <v>540</v>
      </c>
      <c r="C7" s="506">
        <v>45240</v>
      </c>
      <c r="D7" s="504"/>
      <c r="E7" s="505"/>
      <c r="F7" s="494"/>
      <c r="G7" s="495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</row>
    <row r="8" spans="1:23" ht="29.25" customHeight="1">
      <c r="A8" s="497"/>
      <c r="B8" s="507" t="s">
        <v>541</v>
      </c>
      <c r="C8" s="507"/>
      <c r="D8" s="502"/>
      <c r="E8" s="508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</row>
    <row r="9" spans="1:23" ht="53.25" customHeight="1">
      <c r="A9" s="497"/>
      <c r="B9" s="507"/>
      <c r="C9" s="502"/>
      <c r="D9" s="502"/>
      <c r="E9" s="498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</row>
    <row r="10" spans="1:23" ht="36.75" customHeight="1">
      <c r="A10" s="497"/>
      <c r="B10" s="657" t="s">
        <v>542</v>
      </c>
      <c r="C10" s="657"/>
      <c r="D10" s="657"/>
      <c r="E10" s="509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</row>
    <row r="11" spans="1:23" ht="12.75" customHeight="1">
      <c r="A11" s="497"/>
      <c r="B11" s="497"/>
      <c r="C11" s="497"/>
      <c r="D11" s="497"/>
      <c r="E11" s="497"/>
      <c r="F11" s="356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</row>
    <row r="12" spans="1:23" ht="12.75" customHeight="1">
      <c r="A12" s="356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</row>
    <row r="13" spans="1:23" ht="12.75" customHeight="1">
      <c r="A13" s="356"/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</row>
    <row r="14" spans="1:23" ht="12.75" customHeight="1">
      <c r="A14" s="356"/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</row>
    <row r="15" spans="1:23" ht="12.75" customHeight="1">
      <c r="A15" s="356"/>
      <c r="B15" s="356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</row>
    <row r="16" spans="1:23" ht="12.75" customHeight="1">
      <c r="A16" s="356"/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</row>
    <row r="17" spans="1:23" ht="12.75" customHeight="1">
      <c r="A17" s="356"/>
      <c r="B17" s="356"/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</row>
    <row r="18" spans="1:23" ht="12.75" customHeight="1">
      <c r="A18" s="356"/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</row>
    <row r="19" spans="1:23" ht="12.75" customHeight="1">
      <c r="A19" s="356"/>
      <c r="B19" s="356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</row>
    <row r="20" spans="1:23" ht="12.75" customHeight="1">
      <c r="A20" s="356"/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356"/>
      <c r="Q20" s="356"/>
      <c r="R20" s="356"/>
      <c r="S20" s="356"/>
      <c r="T20" s="356"/>
      <c r="U20" s="356"/>
      <c r="V20" s="356"/>
      <c r="W20" s="356"/>
    </row>
    <row r="21" spans="1:23" ht="12.75" customHeight="1">
      <c r="A21" s="356"/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</row>
    <row r="22" spans="1:23" ht="12.75" customHeight="1">
      <c r="A22" s="356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</row>
    <row r="23" spans="1:23" ht="12.75" customHeight="1">
      <c r="A23" s="356"/>
      <c r="B23" s="356"/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</row>
    <row r="24" spans="1:23" ht="12.75" customHeight="1">
      <c r="A24" s="356"/>
      <c r="B24" s="356"/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</row>
    <row r="25" spans="1:23" ht="12.75" customHeight="1">
      <c r="A25" s="356"/>
      <c r="B25" s="356"/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</row>
    <row r="26" spans="1:23" ht="12.75" customHeight="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</row>
    <row r="27" spans="1:23" ht="12.75" customHeight="1">
      <c r="A27" s="356"/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</row>
    <row r="28" spans="1:23" ht="12.75" customHeight="1">
      <c r="A28" s="356"/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</row>
    <row r="29" spans="1:23" ht="12.75" customHeight="1">
      <c r="A29" s="35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</row>
    <row r="30" spans="1:23" ht="12.75" customHeight="1">
      <c r="A30" s="356"/>
      <c r="B30" s="356"/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6"/>
      <c r="O30" s="356"/>
      <c r="P30" s="356"/>
      <c r="Q30" s="356"/>
      <c r="R30" s="356"/>
      <c r="S30" s="356"/>
      <c r="T30" s="356"/>
      <c r="U30" s="356"/>
      <c r="V30" s="356"/>
      <c r="W30" s="356"/>
    </row>
    <row r="31" spans="1:23" ht="12.75" customHeight="1">
      <c r="A31" s="356"/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</row>
    <row r="32" spans="1:23" ht="12.75" customHeight="1">
      <c r="A32" s="356"/>
      <c r="B32" s="356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</row>
    <row r="33" spans="1:23" ht="12.75" customHeight="1">
      <c r="A33" s="356"/>
      <c r="B33" s="356"/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356"/>
      <c r="P33" s="356"/>
      <c r="Q33" s="356"/>
      <c r="R33" s="356"/>
      <c r="S33" s="356"/>
      <c r="T33" s="356"/>
      <c r="U33" s="356"/>
      <c r="V33" s="356"/>
      <c r="W33" s="356"/>
    </row>
    <row r="34" spans="1:23" ht="12.75" customHeight="1">
      <c r="A34" s="356"/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</row>
    <row r="35" spans="1:23" ht="12.75" customHeight="1">
      <c r="A35" s="356"/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</row>
    <row r="36" spans="1:23" ht="12.75" customHeight="1">
      <c r="A36" s="356"/>
      <c r="B36" s="356"/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56"/>
    </row>
    <row r="37" spans="1:23" ht="12.75" customHeight="1">
      <c r="A37" s="356"/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</row>
    <row r="38" spans="1:23" ht="12.75" customHeight="1">
      <c r="A38" s="356"/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</row>
    <row r="39" spans="1:23" ht="12.75" customHeight="1">
      <c r="A39" s="356"/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</row>
    <row r="40" spans="1:23" ht="12.75" customHeight="1">
      <c r="A40" s="356"/>
      <c r="B40" s="356"/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</row>
    <row r="41" spans="1:23" ht="12.75" customHeight="1">
      <c r="A41" s="356"/>
      <c r="B41" s="356"/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</row>
    <row r="42" spans="1:23" ht="12.75" customHeight="1">
      <c r="A42" s="356"/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</row>
    <row r="43" spans="1:23" ht="12.75" customHeight="1">
      <c r="A43" s="356"/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</row>
    <row r="44" spans="1:23" ht="12.75" customHeight="1">
      <c r="A44" s="356"/>
      <c r="B44" s="356"/>
      <c r="C44" s="356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356"/>
      <c r="P44" s="356"/>
      <c r="Q44" s="356"/>
      <c r="R44" s="356"/>
      <c r="S44" s="356"/>
      <c r="T44" s="356"/>
      <c r="U44" s="356"/>
      <c r="V44" s="356"/>
      <c r="W44" s="356"/>
    </row>
    <row r="45" spans="1:23" ht="12.75" customHeight="1">
      <c r="A45" s="356"/>
      <c r="B45" s="356"/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</row>
    <row r="46" spans="1:23" ht="12.75" customHeight="1">
      <c r="A46" s="356"/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</row>
    <row r="47" spans="1:23" ht="12.75" customHeight="1">
      <c r="A47" s="356"/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</row>
    <row r="48" spans="1:23" ht="12.75" customHeight="1">
      <c r="A48" s="356"/>
      <c r="B48" s="356"/>
      <c r="C48" s="356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6"/>
      <c r="O48" s="356"/>
      <c r="P48" s="356"/>
      <c r="Q48" s="356"/>
      <c r="R48" s="356"/>
      <c r="S48" s="356"/>
      <c r="T48" s="356"/>
      <c r="U48" s="356"/>
      <c r="V48" s="356"/>
      <c r="W48" s="356"/>
    </row>
    <row r="49" spans="1:23" ht="12.75" customHeight="1">
      <c r="A49" s="356"/>
      <c r="B49" s="356"/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</row>
    <row r="50" spans="1:23" ht="12.75" customHeight="1">
      <c r="A50" s="356"/>
      <c r="B50" s="356"/>
      <c r="C50" s="356"/>
      <c r="D50" s="356"/>
      <c r="E50" s="356"/>
      <c r="F50" s="356"/>
      <c r="G50" s="356"/>
      <c r="H50" s="356"/>
      <c r="I50" s="356"/>
      <c r="J50" s="356"/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</row>
    <row r="51" spans="1:23" ht="12.75" customHeight="1">
      <c r="A51" s="356"/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56"/>
      <c r="S51" s="356"/>
      <c r="T51" s="356"/>
      <c r="U51" s="356"/>
      <c r="V51" s="356"/>
      <c r="W51" s="356"/>
    </row>
    <row r="52" spans="1:23" ht="12.75" customHeight="1">
      <c r="A52" s="356"/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</row>
    <row r="53" spans="1:23" ht="12.75" customHeight="1">
      <c r="A53" s="356"/>
      <c r="B53" s="356"/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</row>
    <row r="54" spans="1:23" ht="12.75" customHeight="1">
      <c r="A54" s="356"/>
      <c r="B54" s="356"/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56"/>
      <c r="S54" s="356"/>
      <c r="T54" s="356"/>
      <c r="U54" s="356"/>
      <c r="V54" s="356"/>
      <c r="W54" s="356"/>
    </row>
    <row r="55" spans="1:23" ht="12.75" customHeight="1">
      <c r="A55" s="356"/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</row>
    <row r="56" spans="1:23" ht="12.75" customHeight="1">
      <c r="A56" s="356"/>
      <c r="B56" s="356"/>
      <c r="C56" s="356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56"/>
      <c r="O56" s="356"/>
      <c r="P56" s="356"/>
      <c r="Q56" s="356"/>
      <c r="R56" s="356"/>
      <c r="S56" s="356"/>
      <c r="T56" s="356"/>
      <c r="U56" s="356"/>
      <c r="V56" s="356"/>
      <c r="W56" s="356"/>
    </row>
    <row r="57" spans="1:23" ht="12.75" customHeight="1">
      <c r="A57" s="356"/>
      <c r="B57" s="356"/>
      <c r="C57" s="356"/>
      <c r="D57" s="356"/>
      <c r="E57" s="356"/>
      <c r="F57" s="356"/>
      <c r="G57" s="356"/>
      <c r="H57" s="356"/>
      <c r="I57" s="356"/>
      <c r="J57" s="356"/>
      <c r="K57" s="356"/>
      <c r="L57" s="356"/>
      <c r="M57" s="356"/>
      <c r="N57" s="356"/>
      <c r="O57" s="356"/>
      <c r="P57" s="356"/>
      <c r="Q57" s="356"/>
      <c r="R57" s="356"/>
      <c r="S57" s="356"/>
      <c r="T57" s="356"/>
      <c r="U57" s="356"/>
      <c r="V57" s="356"/>
      <c r="W57" s="356"/>
    </row>
    <row r="58" spans="1:23" ht="12.75" customHeight="1">
      <c r="A58" s="356"/>
      <c r="B58" s="356"/>
      <c r="C58" s="356"/>
      <c r="D58" s="356"/>
      <c r="E58" s="356"/>
      <c r="F58" s="356"/>
      <c r="G58" s="356"/>
      <c r="H58" s="356"/>
      <c r="I58" s="356"/>
      <c r="J58" s="356"/>
      <c r="K58" s="356"/>
      <c r="L58" s="356"/>
      <c r="M58" s="356"/>
      <c r="N58" s="356"/>
      <c r="O58" s="356"/>
      <c r="P58" s="356"/>
      <c r="Q58" s="356"/>
      <c r="R58" s="356"/>
      <c r="S58" s="356"/>
      <c r="T58" s="356"/>
      <c r="U58" s="356"/>
      <c r="V58" s="356"/>
      <c r="W58" s="356"/>
    </row>
    <row r="59" spans="1:23" ht="12.75" customHeight="1">
      <c r="A59" s="356"/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56"/>
      <c r="P59" s="356"/>
      <c r="Q59" s="356"/>
      <c r="R59" s="356"/>
      <c r="S59" s="356"/>
      <c r="T59" s="356"/>
      <c r="U59" s="356"/>
      <c r="V59" s="356"/>
      <c r="W59" s="356"/>
    </row>
    <row r="60" spans="1:23" ht="12.75" customHeight="1">
      <c r="A60" s="356"/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</row>
    <row r="61" spans="1:23" ht="12.75" customHeight="1">
      <c r="A61" s="356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</row>
    <row r="62" spans="1:23" ht="12.75" customHeight="1">
      <c r="A62" s="356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6"/>
      <c r="N62" s="356"/>
      <c r="O62" s="356"/>
      <c r="P62" s="356"/>
      <c r="Q62" s="356"/>
      <c r="R62" s="356"/>
      <c r="S62" s="356"/>
      <c r="T62" s="356"/>
      <c r="U62" s="356"/>
      <c r="V62" s="356"/>
      <c r="W62" s="356"/>
    </row>
    <row r="63" spans="1:23" ht="12.75" customHeight="1">
      <c r="A63" s="356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356"/>
      <c r="Q63" s="356"/>
      <c r="R63" s="356"/>
      <c r="S63" s="356"/>
      <c r="T63" s="356"/>
      <c r="U63" s="356"/>
      <c r="V63" s="356"/>
      <c r="W63" s="356"/>
    </row>
    <row r="64" spans="1:23" ht="12.75" customHeight="1">
      <c r="A64" s="356"/>
      <c r="B64" s="356"/>
      <c r="C64" s="356"/>
      <c r="D64" s="356"/>
      <c r="E64" s="356"/>
      <c r="F64" s="356"/>
      <c r="G64" s="356"/>
      <c r="H64" s="356"/>
      <c r="I64" s="356"/>
      <c r="J64" s="356"/>
      <c r="K64" s="356"/>
      <c r="L64" s="356"/>
      <c r="M64" s="356"/>
      <c r="N64" s="356"/>
      <c r="O64" s="356"/>
      <c r="P64" s="356"/>
      <c r="Q64" s="356"/>
      <c r="R64" s="356"/>
      <c r="S64" s="356"/>
      <c r="T64" s="356"/>
      <c r="U64" s="356"/>
      <c r="V64" s="356"/>
      <c r="W64" s="356"/>
    </row>
    <row r="65" spans="1:23" ht="12.75" customHeight="1">
      <c r="A65" s="356"/>
      <c r="B65" s="356"/>
      <c r="C65" s="356"/>
      <c r="D65" s="356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6"/>
      <c r="R65" s="356"/>
      <c r="S65" s="356"/>
      <c r="T65" s="356"/>
      <c r="U65" s="356"/>
      <c r="V65" s="356"/>
      <c r="W65" s="356"/>
    </row>
    <row r="66" spans="1:23" ht="12.75" customHeight="1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</row>
    <row r="67" spans="1:23" ht="12.75" customHeight="1">
      <c r="A67" s="356"/>
      <c r="B67" s="356"/>
      <c r="C67" s="356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356"/>
      <c r="P67" s="356"/>
      <c r="Q67" s="356"/>
      <c r="R67" s="356"/>
      <c r="S67" s="356"/>
      <c r="T67" s="356"/>
      <c r="U67" s="356"/>
      <c r="V67" s="356"/>
      <c r="W67" s="356"/>
    </row>
    <row r="68" spans="1:23" ht="12.75" customHeight="1">
      <c r="A68" s="356"/>
      <c r="B68" s="356"/>
      <c r="C68" s="356"/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56"/>
      <c r="O68" s="356"/>
      <c r="P68" s="356"/>
      <c r="Q68" s="356"/>
      <c r="R68" s="356"/>
      <c r="S68" s="356"/>
      <c r="T68" s="356"/>
      <c r="U68" s="356"/>
      <c r="V68" s="356"/>
      <c r="W68" s="356"/>
    </row>
    <row r="69" spans="1:23" ht="12.75" customHeight="1">
      <c r="A69" s="356"/>
      <c r="B69" s="356"/>
      <c r="C69" s="356"/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</row>
    <row r="70" spans="1:23" ht="12.75" customHeight="1">
      <c r="A70" s="356"/>
      <c r="B70" s="356"/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</row>
    <row r="71" spans="1:23" ht="12.75" customHeight="1">
      <c r="A71" s="356"/>
      <c r="B71" s="356"/>
      <c r="C71" s="356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6"/>
      <c r="Q71" s="356"/>
      <c r="R71" s="356"/>
      <c r="S71" s="356"/>
      <c r="T71" s="356"/>
      <c r="U71" s="356"/>
      <c r="V71" s="356"/>
      <c r="W71" s="356"/>
    </row>
    <row r="72" spans="1:23" ht="12.75" customHeight="1">
      <c r="A72" s="356"/>
      <c r="B72" s="356"/>
      <c r="C72" s="356"/>
      <c r="D72" s="356"/>
      <c r="E72" s="356"/>
      <c r="F72" s="356"/>
      <c r="G72" s="356"/>
      <c r="H72" s="356"/>
      <c r="I72" s="356"/>
      <c r="J72" s="356"/>
      <c r="K72" s="356"/>
      <c r="L72" s="356"/>
      <c r="M72" s="356"/>
      <c r="N72" s="356"/>
      <c r="O72" s="356"/>
      <c r="P72" s="356"/>
      <c r="Q72" s="356"/>
      <c r="R72" s="356"/>
      <c r="S72" s="356"/>
      <c r="T72" s="356"/>
      <c r="U72" s="356"/>
      <c r="V72" s="356"/>
      <c r="W72" s="356"/>
    </row>
    <row r="73" spans="1:23" ht="12.75" customHeight="1">
      <c r="A73" s="356"/>
      <c r="B73" s="356"/>
      <c r="C73" s="356"/>
      <c r="D73" s="356"/>
      <c r="E73" s="356"/>
      <c r="F73" s="356"/>
      <c r="G73" s="356"/>
      <c r="H73" s="356"/>
      <c r="I73" s="356"/>
      <c r="J73" s="356"/>
      <c r="K73" s="356"/>
      <c r="L73" s="356"/>
      <c r="M73" s="356"/>
      <c r="N73" s="356"/>
      <c r="O73" s="356"/>
      <c r="P73" s="356"/>
      <c r="Q73" s="356"/>
      <c r="R73" s="356"/>
      <c r="S73" s="356"/>
      <c r="T73" s="356"/>
      <c r="U73" s="356"/>
      <c r="V73" s="356"/>
      <c r="W73" s="356"/>
    </row>
    <row r="74" spans="1:23" ht="12.75" customHeight="1">
      <c r="A74" s="356"/>
      <c r="B74" s="356"/>
      <c r="C74" s="356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6"/>
      <c r="Q74" s="356"/>
      <c r="R74" s="356"/>
      <c r="S74" s="356"/>
      <c r="T74" s="356"/>
      <c r="U74" s="356"/>
      <c r="V74" s="356"/>
      <c r="W74" s="356"/>
    </row>
    <row r="75" spans="1:23" ht="12.75" customHeight="1">
      <c r="A75" s="356"/>
      <c r="B75" s="356"/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356"/>
      <c r="P75" s="356"/>
      <c r="Q75" s="356"/>
      <c r="R75" s="356"/>
      <c r="S75" s="356"/>
      <c r="T75" s="356"/>
      <c r="U75" s="356"/>
      <c r="V75" s="356"/>
      <c r="W75" s="356"/>
    </row>
    <row r="76" spans="1:23" ht="12.75" customHeight="1">
      <c r="A76" s="356"/>
      <c r="B76" s="356"/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56"/>
      <c r="S76" s="356"/>
      <c r="T76" s="356"/>
      <c r="U76" s="356"/>
      <c r="V76" s="356"/>
      <c r="W76" s="356"/>
    </row>
    <row r="77" spans="1:23" ht="12.75" customHeight="1">
      <c r="A77" s="356"/>
      <c r="B77" s="356"/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</row>
    <row r="78" spans="1:23" ht="12.75" customHeight="1">
      <c r="A78" s="356"/>
      <c r="B78" s="356"/>
      <c r="C78" s="356"/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</row>
    <row r="79" spans="1:23" ht="12.75" customHeight="1">
      <c r="A79" s="356"/>
      <c r="B79" s="356"/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56"/>
      <c r="P79" s="356"/>
      <c r="Q79" s="356"/>
      <c r="R79" s="356"/>
      <c r="S79" s="356"/>
      <c r="T79" s="356"/>
      <c r="U79" s="356"/>
      <c r="V79" s="356"/>
      <c r="W79" s="356"/>
    </row>
    <row r="80" spans="1:23" ht="12.75" customHeight="1">
      <c r="A80" s="356"/>
      <c r="B80" s="356"/>
      <c r="C80" s="356"/>
      <c r="D80" s="356"/>
      <c r="E80" s="356"/>
      <c r="F80" s="356"/>
      <c r="G80" s="356"/>
      <c r="H80" s="356"/>
      <c r="I80" s="356"/>
      <c r="J80" s="356"/>
      <c r="K80" s="356"/>
      <c r="L80" s="356"/>
      <c r="M80" s="356"/>
      <c r="N80" s="356"/>
      <c r="O80" s="356"/>
      <c r="P80" s="356"/>
      <c r="Q80" s="356"/>
      <c r="R80" s="356"/>
      <c r="S80" s="356"/>
      <c r="T80" s="356"/>
      <c r="U80" s="356"/>
      <c r="V80" s="356"/>
      <c r="W80" s="356"/>
    </row>
    <row r="81" spans="1:23" ht="12.75" customHeight="1">
      <c r="A81" s="356"/>
      <c r="B81" s="356"/>
      <c r="C81" s="356"/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6"/>
      <c r="O81" s="356"/>
      <c r="P81" s="356"/>
      <c r="Q81" s="356"/>
      <c r="R81" s="356"/>
      <c r="S81" s="356"/>
      <c r="T81" s="356"/>
      <c r="U81" s="356"/>
      <c r="V81" s="356"/>
      <c r="W81" s="356"/>
    </row>
    <row r="82" spans="1:23" ht="12.75" customHeight="1">
      <c r="A82" s="356"/>
      <c r="B82" s="356"/>
      <c r="C82" s="356"/>
      <c r="D82" s="356"/>
      <c r="E82" s="356"/>
      <c r="F82" s="356"/>
      <c r="G82" s="356"/>
      <c r="H82" s="356"/>
      <c r="I82" s="356"/>
      <c r="J82" s="356"/>
      <c r="K82" s="356"/>
      <c r="L82" s="356"/>
      <c r="M82" s="356"/>
      <c r="N82" s="356"/>
      <c r="O82" s="356"/>
      <c r="P82" s="356"/>
      <c r="Q82" s="356"/>
      <c r="R82" s="356"/>
      <c r="S82" s="356"/>
      <c r="T82" s="356"/>
      <c r="U82" s="356"/>
      <c r="V82" s="356"/>
      <c r="W82" s="356"/>
    </row>
    <row r="83" spans="1:23" ht="12.75" customHeight="1">
      <c r="A83" s="356"/>
      <c r="B83" s="356"/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356"/>
      <c r="Q83" s="356"/>
      <c r="R83" s="356"/>
      <c r="S83" s="356"/>
      <c r="T83" s="356"/>
      <c r="U83" s="356"/>
      <c r="V83" s="356"/>
      <c r="W83" s="356"/>
    </row>
    <row r="84" spans="1:23" ht="12.75" customHeight="1">
      <c r="A84" s="356"/>
      <c r="B84" s="356"/>
      <c r="C84" s="356"/>
      <c r="D84" s="356"/>
      <c r="E84" s="356"/>
      <c r="F84" s="356"/>
      <c r="G84" s="356"/>
      <c r="H84" s="356"/>
      <c r="I84" s="356"/>
      <c r="J84" s="356"/>
      <c r="K84" s="356"/>
      <c r="L84" s="356"/>
      <c r="M84" s="356"/>
      <c r="N84" s="356"/>
      <c r="O84" s="356"/>
      <c r="P84" s="356"/>
      <c r="Q84" s="356"/>
      <c r="R84" s="356"/>
      <c r="S84" s="356"/>
      <c r="T84" s="356"/>
      <c r="U84" s="356"/>
      <c r="V84" s="356"/>
      <c r="W84" s="356"/>
    </row>
    <row r="85" spans="1:23" ht="12.75" customHeight="1">
      <c r="A85" s="356"/>
      <c r="B85" s="356"/>
      <c r="C85" s="356"/>
      <c r="D85" s="356"/>
      <c r="E85" s="356"/>
      <c r="F85" s="356"/>
      <c r="G85" s="356"/>
      <c r="H85" s="356"/>
      <c r="I85" s="356"/>
      <c r="J85" s="356"/>
      <c r="K85" s="356"/>
      <c r="L85" s="356"/>
      <c r="M85" s="356"/>
      <c r="N85" s="356"/>
      <c r="O85" s="356"/>
      <c r="P85" s="356"/>
      <c r="Q85" s="356"/>
      <c r="R85" s="356"/>
      <c r="S85" s="356"/>
      <c r="T85" s="356"/>
      <c r="U85" s="356"/>
      <c r="V85" s="356"/>
      <c r="W85" s="356"/>
    </row>
    <row r="86" spans="1:23" ht="12.75" customHeight="1">
      <c r="A86" s="356"/>
      <c r="B86" s="356"/>
      <c r="C86" s="356"/>
      <c r="D86" s="356"/>
      <c r="E86" s="356"/>
      <c r="F86" s="356"/>
      <c r="G86" s="356"/>
      <c r="H86" s="356"/>
      <c r="I86" s="356"/>
      <c r="J86" s="356"/>
      <c r="K86" s="356"/>
      <c r="L86" s="356"/>
      <c r="M86" s="356"/>
      <c r="N86" s="356"/>
      <c r="O86" s="356"/>
      <c r="P86" s="356"/>
      <c r="Q86" s="356"/>
      <c r="R86" s="356"/>
      <c r="S86" s="356"/>
      <c r="T86" s="356"/>
      <c r="U86" s="356"/>
      <c r="V86" s="356"/>
      <c r="W86" s="356"/>
    </row>
    <row r="87" spans="1:23" ht="12.75" customHeight="1">
      <c r="A87" s="356"/>
      <c r="B87" s="356"/>
      <c r="C87" s="356"/>
      <c r="D87" s="356"/>
      <c r="E87" s="356"/>
      <c r="F87" s="356"/>
      <c r="G87" s="356"/>
      <c r="H87" s="356"/>
      <c r="I87" s="356"/>
      <c r="J87" s="356"/>
      <c r="K87" s="356"/>
      <c r="L87" s="356"/>
      <c r="M87" s="356"/>
      <c r="N87" s="356"/>
      <c r="O87" s="356"/>
      <c r="P87" s="356"/>
      <c r="Q87" s="356"/>
      <c r="R87" s="356"/>
      <c r="S87" s="356"/>
      <c r="T87" s="356"/>
      <c r="U87" s="356"/>
      <c r="V87" s="356"/>
      <c r="W87" s="356"/>
    </row>
    <row r="88" spans="1:23" ht="12.75" customHeight="1">
      <c r="A88" s="356"/>
      <c r="B88" s="356"/>
      <c r="C88" s="356"/>
      <c r="D88" s="356"/>
      <c r="E88" s="356"/>
      <c r="F88" s="356"/>
      <c r="G88" s="356"/>
      <c r="H88" s="356"/>
      <c r="I88" s="356"/>
      <c r="J88" s="356"/>
      <c r="K88" s="356"/>
      <c r="L88" s="356"/>
      <c r="M88" s="356"/>
      <c r="N88" s="356"/>
      <c r="O88" s="356"/>
      <c r="P88" s="356"/>
      <c r="Q88" s="356"/>
      <c r="R88" s="356"/>
      <c r="S88" s="356"/>
      <c r="T88" s="356"/>
      <c r="U88" s="356"/>
      <c r="V88" s="356"/>
      <c r="W88" s="356"/>
    </row>
    <row r="89" spans="1:23" ht="12.75" customHeight="1">
      <c r="A89" s="356"/>
      <c r="B89" s="356"/>
      <c r="C89" s="356"/>
      <c r="D89" s="356"/>
      <c r="E89" s="356"/>
      <c r="F89" s="356"/>
      <c r="G89" s="356"/>
      <c r="H89" s="356"/>
      <c r="I89" s="356"/>
      <c r="J89" s="356"/>
      <c r="K89" s="356"/>
      <c r="L89" s="356"/>
      <c r="M89" s="356"/>
      <c r="N89" s="356"/>
      <c r="O89" s="356"/>
      <c r="P89" s="356"/>
      <c r="Q89" s="356"/>
      <c r="R89" s="356"/>
      <c r="S89" s="356"/>
      <c r="T89" s="356"/>
      <c r="U89" s="356"/>
      <c r="V89" s="356"/>
      <c r="W89" s="356"/>
    </row>
    <row r="90" spans="1:23" ht="12.75" customHeight="1">
      <c r="A90" s="356"/>
      <c r="B90" s="356"/>
      <c r="C90" s="356"/>
      <c r="D90" s="356"/>
      <c r="E90" s="356"/>
      <c r="F90" s="356"/>
      <c r="G90" s="356"/>
      <c r="H90" s="356"/>
      <c r="I90" s="356"/>
      <c r="J90" s="356"/>
      <c r="K90" s="356"/>
      <c r="L90" s="356"/>
      <c r="M90" s="356"/>
      <c r="N90" s="356"/>
      <c r="O90" s="356"/>
      <c r="P90" s="356"/>
      <c r="Q90" s="356"/>
      <c r="R90" s="356"/>
      <c r="S90" s="356"/>
      <c r="T90" s="356"/>
      <c r="U90" s="356"/>
      <c r="V90" s="356"/>
      <c r="W90" s="356"/>
    </row>
    <row r="91" spans="1:23" ht="12.75" customHeight="1">
      <c r="A91" s="356"/>
      <c r="B91" s="356"/>
      <c r="C91" s="356"/>
      <c r="D91" s="356"/>
      <c r="E91" s="356"/>
      <c r="F91" s="356"/>
      <c r="G91" s="356"/>
      <c r="H91" s="356"/>
      <c r="I91" s="356"/>
      <c r="J91" s="356"/>
      <c r="K91" s="356"/>
      <c r="L91" s="356"/>
      <c r="M91" s="356"/>
      <c r="N91" s="356"/>
      <c r="O91" s="356"/>
      <c r="P91" s="356"/>
      <c r="Q91" s="356"/>
      <c r="R91" s="356"/>
      <c r="S91" s="356"/>
      <c r="T91" s="356"/>
      <c r="U91" s="356"/>
      <c r="V91" s="356"/>
      <c r="W91" s="356"/>
    </row>
    <row r="92" spans="1:23" ht="12.75" customHeight="1">
      <c r="A92" s="356"/>
      <c r="B92" s="356"/>
      <c r="C92" s="356"/>
      <c r="D92" s="356"/>
      <c r="E92" s="356"/>
      <c r="F92" s="356"/>
      <c r="G92" s="356"/>
      <c r="H92" s="356"/>
      <c r="I92" s="356"/>
      <c r="J92" s="356"/>
      <c r="K92" s="356"/>
      <c r="L92" s="356"/>
      <c r="M92" s="356"/>
      <c r="N92" s="356"/>
      <c r="O92" s="356"/>
      <c r="P92" s="356"/>
      <c r="Q92" s="356"/>
      <c r="R92" s="356"/>
      <c r="S92" s="356"/>
      <c r="T92" s="356"/>
      <c r="U92" s="356"/>
      <c r="V92" s="356"/>
      <c r="W92" s="356"/>
    </row>
    <row r="93" spans="1:23" ht="12.75" customHeight="1">
      <c r="A93" s="356"/>
      <c r="B93" s="356"/>
      <c r="C93" s="356"/>
      <c r="D93" s="356"/>
      <c r="E93" s="356"/>
      <c r="F93" s="356"/>
      <c r="G93" s="356"/>
      <c r="H93" s="356"/>
      <c r="I93" s="356"/>
      <c r="J93" s="356"/>
      <c r="K93" s="356"/>
      <c r="L93" s="356"/>
      <c r="M93" s="356"/>
      <c r="N93" s="356"/>
      <c r="O93" s="356"/>
      <c r="P93" s="356"/>
      <c r="Q93" s="356"/>
      <c r="R93" s="356"/>
      <c r="S93" s="356"/>
      <c r="T93" s="356"/>
      <c r="U93" s="356"/>
      <c r="V93" s="356"/>
      <c r="W93" s="356"/>
    </row>
    <row r="94" spans="1:23" ht="12.75" customHeight="1">
      <c r="A94" s="356"/>
      <c r="B94" s="356"/>
      <c r="C94" s="356"/>
      <c r="D94" s="356"/>
      <c r="E94" s="356"/>
      <c r="F94" s="356"/>
      <c r="G94" s="356"/>
      <c r="H94" s="356"/>
      <c r="I94" s="356"/>
      <c r="J94" s="356"/>
      <c r="K94" s="356"/>
      <c r="L94" s="356"/>
      <c r="M94" s="356"/>
      <c r="N94" s="356"/>
      <c r="O94" s="356"/>
      <c r="P94" s="356"/>
      <c r="Q94" s="356"/>
      <c r="R94" s="356"/>
      <c r="S94" s="356"/>
      <c r="T94" s="356"/>
      <c r="U94" s="356"/>
      <c r="V94" s="356"/>
      <c r="W94" s="356"/>
    </row>
    <row r="95" spans="1:23" ht="12.75" customHeight="1">
      <c r="A95" s="356"/>
      <c r="B95" s="356"/>
      <c r="C95" s="356"/>
      <c r="D95" s="356"/>
      <c r="E95" s="356"/>
      <c r="F95" s="356"/>
      <c r="G95" s="356"/>
      <c r="H95" s="356"/>
      <c r="I95" s="356"/>
      <c r="J95" s="356"/>
      <c r="K95" s="356"/>
      <c r="L95" s="356"/>
      <c r="M95" s="356"/>
      <c r="N95" s="356"/>
      <c r="O95" s="356"/>
      <c r="P95" s="356"/>
      <c r="Q95" s="356"/>
      <c r="R95" s="356"/>
      <c r="S95" s="356"/>
      <c r="T95" s="356"/>
      <c r="U95" s="356"/>
      <c r="V95" s="356"/>
      <c r="W95" s="356"/>
    </row>
    <row r="96" spans="1:23" ht="12.75" customHeight="1">
      <c r="A96" s="356"/>
      <c r="B96" s="356"/>
      <c r="C96" s="356"/>
      <c r="D96" s="356"/>
      <c r="E96" s="356"/>
      <c r="F96" s="356"/>
      <c r="G96" s="356"/>
      <c r="H96" s="356"/>
      <c r="I96" s="356"/>
      <c r="J96" s="356"/>
      <c r="K96" s="356"/>
      <c r="L96" s="356"/>
      <c r="M96" s="356"/>
      <c r="N96" s="356"/>
      <c r="O96" s="356"/>
      <c r="P96" s="356"/>
      <c r="Q96" s="356"/>
      <c r="R96" s="356"/>
      <c r="S96" s="356"/>
      <c r="T96" s="356"/>
      <c r="U96" s="356"/>
      <c r="V96" s="356"/>
      <c r="W96" s="356"/>
    </row>
    <row r="97" spans="1:23" ht="12.75" customHeight="1">
      <c r="A97" s="356"/>
      <c r="B97" s="356"/>
      <c r="C97" s="356"/>
      <c r="D97" s="356"/>
      <c r="E97" s="356"/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56"/>
      <c r="V97" s="356"/>
      <c r="W97" s="356"/>
    </row>
    <row r="98" spans="1:23" ht="12.75" customHeight="1">
      <c r="A98" s="356"/>
      <c r="B98" s="356"/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</row>
    <row r="99" spans="1:23" ht="12.75" customHeight="1">
      <c r="A99" s="356"/>
      <c r="B99" s="356"/>
      <c r="C99" s="356"/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6"/>
      <c r="O99" s="356"/>
      <c r="P99" s="356"/>
      <c r="Q99" s="356"/>
      <c r="R99" s="356"/>
      <c r="S99" s="356"/>
      <c r="T99" s="356"/>
      <c r="U99" s="356"/>
      <c r="V99" s="356"/>
      <c r="W99" s="356"/>
    </row>
    <row r="100" spans="1:23" ht="12.75" customHeight="1">
      <c r="A100" s="356"/>
      <c r="B100" s="356"/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</row>
    <row r="101" spans="1:23" ht="12.75" customHeight="1">
      <c r="A101" s="356"/>
      <c r="B101" s="356"/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O101" s="356"/>
      <c r="P101" s="356"/>
      <c r="Q101" s="356"/>
      <c r="R101" s="356"/>
      <c r="S101" s="356"/>
      <c r="T101" s="356"/>
      <c r="U101" s="356"/>
      <c r="V101" s="356"/>
      <c r="W101" s="356"/>
    </row>
    <row r="102" spans="1:23" ht="12.75" customHeight="1">
      <c r="A102" s="356"/>
      <c r="B102" s="356"/>
      <c r="C102" s="356"/>
      <c r="D102" s="356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  <c r="O102" s="356"/>
      <c r="P102" s="356"/>
      <c r="Q102" s="356"/>
      <c r="R102" s="356"/>
      <c r="S102" s="356"/>
      <c r="T102" s="356"/>
      <c r="U102" s="356"/>
      <c r="V102" s="356"/>
      <c r="W102" s="356"/>
    </row>
    <row r="103" spans="1:23" ht="12.75" customHeight="1">
      <c r="A103" s="356"/>
      <c r="B103" s="356"/>
      <c r="C103" s="356"/>
      <c r="D103" s="356"/>
      <c r="E103" s="356"/>
      <c r="F103" s="356"/>
      <c r="G103" s="356"/>
      <c r="H103" s="356"/>
      <c r="I103" s="356"/>
      <c r="J103" s="356"/>
      <c r="K103" s="356"/>
      <c r="L103" s="356"/>
      <c r="M103" s="356"/>
      <c r="N103" s="356"/>
      <c r="O103" s="356"/>
      <c r="P103" s="356"/>
      <c r="Q103" s="356"/>
      <c r="R103" s="356"/>
      <c r="S103" s="356"/>
      <c r="T103" s="356"/>
      <c r="U103" s="356"/>
      <c r="V103" s="356"/>
      <c r="W103" s="356"/>
    </row>
    <row r="104" spans="1:23" ht="12.75" customHeight="1">
      <c r="A104" s="356"/>
      <c r="B104" s="356"/>
      <c r="C104" s="356"/>
      <c r="D104" s="356"/>
      <c r="E104" s="356"/>
      <c r="F104" s="356"/>
      <c r="G104" s="356"/>
      <c r="H104" s="356"/>
      <c r="I104" s="356"/>
      <c r="J104" s="356"/>
      <c r="K104" s="356"/>
      <c r="L104" s="356"/>
      <c r="M104" s="356"/>
      <c r="N104" s="356"/>
      <c r="O104" s="356"/>
      <c r="P104" s="356"/>
      <c r="Q104" s="356"/>
      <c r="R104" s="356"/>
      <c r="S104" s="356"/>
      <c r="T104" s="356"/>
      <c r="U104" s="356"/>
      <c r="V104" s="356"/>
      <c r="W104" s="356"/>
    </row>
    <row r="105" spans="1:23" ht="12.75" customHeight="1">
      <c r="A105" s="356"/>
      <c r="B105" s="356"/>
      <c r="C105" s="356"/>
      <c r="D105" s="356"/>
      <c r="E105" s="356"/>
      <c r="F105" s="356"/>
      <c r="G105" s="356"/>
      <c r="H105" s="356"/>
      <c r="I105" s="356"/>
      <c r="J105" s="356"/>
      <c r="K105" s="356"/>
      <c r="L105" s="356"/>
      <c r="M105" s="356"/>
      <c r="N105" s="356"/>
      <c r="O105" s="356"/>
      <c r="P105" s="356"/>
      <c r="Q105" s="356"/>
      <c r="R105" s="356"/>
      <c r="S105" s="356"/>
      <c r="T105" s="356"/>
      <c r="U105" s="356"/>
      <c r="V105" s="356"/>
      <c r="W105" s="356"/>
    </row>
    <row r="106" spans="1:23" ht="12.75" customHeight="1">
      <c r="A106" s="356"/>
      <c r="B106" s="356"/>
      <c r="C106" s="356"/>
      <c r="D106" s="356"/>
      <c r="E106" s="356"/>
      <c r="F106" s="356"/>
      <c r="G106" s="356"/>
      <c r="H106" s="356"/>
      <c r="I106" s="356"/>
      <c r="J106" s="356"/>
      <c r="K106" s="356"/>
      <c r="L106" s="356"/>
      <c r="M106" s="356"/>
      <c r="N106" s="356"/>
      <c r="O106" s="356"/>
      <c r="P106" s="356"/>
      <c r="Q106" s="356"/>
      <c r="R106" s="356"/>
      <c r="S106" s="356"/>
      <c r="T106" s="356"/>
      <c r="U106" s="356"/>
      <c r="V106" s="356"/>
      <c r="W106" s="356"/>
    </row>
    <row r="107" spans="1:23" ht="12.75" customHeight="1">
      <c r="A107" s="356"/>
      <c r="B107" s="356"/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6"/>
      <c r="R107" s="356"/>
      <c r="S107" s="356"/>
      <c r="T107" s="356"/>
      <c r="U107" s="356"/>
      <c r="V107" s="356"/>
      <c r="W107" s="356"/>
    </row>
    <row r="108" spans="1:23" ht="12.75" customHeight="1">
      <c r="A108" s="356"/>
      <c r="B108" s="356"/>
      <c r="C108" s="356"/>
      <c r="D108" s="356"/>
      <c r="E108" s="356"/>
      <c r="F108" s="356"/>
      <c r="G108" s="356"/>
      <c r="H108" s="356"/>
      <c r="I108" s="356"/>
      <c r="J108" s="356"/>
      <c r="K108" s="356"/>
      <c r="L108" s="356"/>
      <c r="M108" s="356"/>
      <c r="N108" s="356"/>
      <c r="O108" s="356"/>
      <c r="P108" s="356"/>
      <c r="Q108" s="356"/>
      <c r="R108" s="356"/>
      <c r="S108" s="356"/>
      <c r="T108" s="356"/>
      <c r="U108" s="356"/>
      <c r="V108" s="356"/>
      <c r="W108" s="356"/>
    </row>
    <row r="109" spans="1:23" ht="12.75" customHeight="1">
      <c r="A109" s="356"/>
      <c r="B109" s="356"/>
      <c r="C109" s="356"/>
      <c r="D109" s="356"/>
      <c r="E109" s="356"/>
      <c r="F109" s="356"/>
      <c r="G109" s="356"/>
      <c r="H109" s="356"/>
      <c r="I109" s="356"/>
      <c r="J109" s="356"/>
      <c r="K109" s="356"/>
      <c r="L109" s="356"/>
      <c r="M109" s="356"/>
      <c r="N109" s="356"/>
      <c r="O109" s="356"/>
      <c r="P109" s="356"/>
      <c r="Q109" s="356"/>
      <c r="R109" s="356"/>
      <c r="S109" s="356"/>
      <c r="T109" s="356"/>
      <c r="U109" s="356"/>
      <c r="V109" s="356"/>
      <c r="W109" s="356"/>
    </row>
    <row r="110" spans="1:23" ht="12.75" customHeight="1">
      <c r="A110" s="356"/>
      <c r="B110" s="356"/>
      <c r="C110" s="356"/>
      <c r="D110" s="356"/>
      <c r="E110" s="356"/>
      <c r="F110" s="356"/>
      <c r="G110" s="356"/>
      <c r="H110" s="356"/>
      <c r="I110" s="356"/>
      <c r="J110" s="356"/>
      <c r="K110" s="356"/>
      <c r="L110" s="356"/>
      <c r="M110" s="356"/>
      <c r="N110" s="356"/>
      <c r="O110" s="356"/>
      <c r="P110" s="356"/>
      <c r="Q110" s="356"/>
      <c r="R110" s="356"/>
      <c r="S110" s="356"/>
      <c r="T110" s="356"/>
      <c r="U110" s="356"/>
      <c r="V110" s="356"/>
      <c r="W110" s="356"/>
    </row>
    <row r="111" spans="1:23" ht="12.75" customHeight="1">
      <c r="A111" s="356"/>
      <c r="B111" s="356"/>
      <c r="C111" s="356"/>
      <c r="D111" s="356"/>
      <c r="E111" s="356"/>
      <c r="F111" s="356"/>
      <c r="G111" s="356"/>
      <c r="H111" s="356"/>
      <c r="I111" s="356"/>
      <c r="J111" s="356"/>
      <c r="K111" s="356"/>
      <c r="L111" s="356"/>
      <c r="M111" s="356"/>
      <c r="N111" s="356"/>
      <c r="O111" s="356"/>
      <c r="P111" s="356"/>
      <c r="Q111" s="356"/>
      <c r="R111" s="356"/>
      <c r="S111" s="356"/>
      <c r="T111" s="356"/>
      <c r="U111" s="356"/>
      <c r="V111" s="356"/>
      <c r="W111" s="356"/>
    </row>
    <row r="112" spans="1:23" ht="12.75" customHeight="1">
      <c r="A112" s="356"/>
      <c r="B112" s="356"/>
      <c r="C112" s="356"/>
      <c r="D112" s="356"/>
      <c r="E112" s="356"/>
      <c r="F112" s="356"/>
      <c r="G112" s="356"/>
      <c r="H112" s="356"/>
      <c r="I112" s="356"/>
      <c r="J112" s="356"/>
      <c r="K112" s="356"/>
      <c r="L112" s="356"/>
      <c r="M112" s="356"/>
      <c r="N112" s="356"/>
      <c r="O112" s="356"/>
      <c r="P112" s="356"/>
      <c r="Q112" s="356"/>
      <c r="R112" s="356"/>
      <c r="S112" s="356"/>
      <c r="T112" s="356"/>
      <c r="U112" s="356"/>
      <c r="V112" s="356"/>
      <c r="W112" s="356"/>
    </row>
    <row r="113" spans="1:23" ht="12.75" customHeight="1">
      <c r="A113" s="356"/>
      <c r="B113" s="356"/>
      <c r="C113" s="356"/>
      <c r="D113" s="356"/>
      <c r="E113" s="356"/>
      <c r="F113" s="356"/>
      <c r="G113" s="356"/>
      <c r="H113" s="356"/>
      <c r="I113" s="356"/>
      <c r="J113" s="356"/>
      <c r="K113" s="356"/>
      <c r="L113" s="356"/>
      <c r="M113" s="356"/>
      <c r="N113" s="356"/>
      <c r="O113" s="356"/>
      <c r="P113" s="356"/>
      <c r="Q113" s="356"/>
      <c r="R113" s="356"/>
      <c r="S113" s="356"/>
      <c r="T113" s="356"/>
      <c r="U113" s="356"/>
      <c r="V113" s="356"/>
      <c r="W113" s="356"/>
    </row>
    <row r="114" spans="1:23" ht="12.75" customHeight="1">
      <c r="A114" s="356"/>
      <c r="B114" s="356"/>
      <c r="C114" s="356"/>
      <c r="D114" s="356"/>
      <c r="E114" s="356"/>
      <c r="F114" s="356"/>
      <c r="G114" s="356"/>
      <c r="H114" s="356"/>
      <c r="I114" s="356"/>
      <c r="J114" s="356"/>
      <c r="K114" s="356"/>
      <c r="L114" s="356"/>
      <c r="M114" s="356"/>
      <c r="N114" s="356"/>
      <c r="O114" s="356"/>
      <c r="P114" s="356"/>
      <c r="Q114" s="356"/>
      <c r="R114" s="356"/>
      <c r="S114" s="356"/>
      <c r="T114" s="356"/>
      <c r="U114" s="356"/>
      <c r="V114" s="356"/>
      <c r="W114" s="356"/>
    </row>
    <row r="115" spans="1:23" ht="12.75" customHeight="1">
      <c r="A115" s="356"/>
      <c r="B115" s="356"/>
      <c r="C115" s="356"/>
      <c r="D115" s="356"/>
      <c r="E115" s="356"/>
      <c r="F115" s="356"/>
      <c r="G115" s="356"/>
      <c r="H115" s="356"/>
      <c r="I115" s="356"/>
      <c r="J115" s="356"/>
      <c r="K115" s="356"/>
      <c r="L115" s="356"/>
      <c r="M115" s="356"/>
      <c r="N115" s="356"/>
      <c r="O115" s="356"/>
      <c r="P115" s="356"/>
      <c r="Q115" s="356"/>
      <c r="R115" s="356"/>
      <c r="S115" s="356"/>
      <c r="T115" s="356"/>
      <c r="U115" s="356"/>
      <c r="V115" s="356"/>
      <c r="W115" s="356"/>
    </row>
    <row r="116" spans="1:23" ht="12.75" customHeight="1">
      <c r="A116" s="356"/>
      <c r="B116" s="356"/>
      <c r="C116" s="356"/>
      <c r="D116" s="356"/>
      <c r="E116" s="356"/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356"/>
      <c r="Q116" s="356"/>
      <c r="R116" s="356"/>
      <c r="S116" s="356"/>
      <c r="T116" s="356"/>
      <c r="U116" s="356"/>
      <c r="V116" s="356"/>
      <c r="W116" s="356"/>
    </row>
    <row r="117" spans="1:23" ht="12.75" customHeight="1">
      <c r="A117" s="356"/>
      <c r="B117" s="356"/>
      <c r="C117" s="356"/>
      <c r="D117" s="356"/>
      <c r="E117" s="356"/>
      <c r="F117" s="356"/>
      <c r="G117" s="356"/>
      <c r="H117" s="356"/>
      <c r="I117" s="356"/>
      <c r="J117" s="356"/>
      <c r="K117" s="356"/>
      <c r="L117" s="356"/>
      <c r="M117" s="356"/>
      <c r="N117" s="356"/>
      <c r="O117" s="356"/>
      <c r="P117" s="356"/>
      <c r="Q117" s="356"/>
      <c r="R117" s="356"/>
      <c r="S117" s="356"/>
      <c r="T117" s="356"/>
      <c r="U117" s="356"/>
      <c r="V117" s="356"/>
      <c r="W117" s="356"/>
    </row>
    <row r="118" spans="1:23" ht="12.75" customHeight="1">
      <c r="A118" s="356"/>
      <c r="B118" s="356"/>
      <c r="C118" s="356"/>
      <c r="D118" s="356"/>
      <c r="E118" s="356"/>
      <c r="F118" s="356"/>
      <c r="G118" s="356"/>
      <c r="H118" s="356"/>
      <c r="I118" s="356"/>
      <c r="J118" s="356"/>
      <c r="K118" s="356"/>
      <c r="L118" s="356"/>
      <c r="M118" s="356"/>
      <c r="N118" s="356"/>
      <c r="O118" s="356"/>
      <c r="P118" s="356"/>
      <c r="Q118" s="356"/>
      <c r="R118" s="356"/>
      <c r="S118" s="356"/>
      <c r="T118" s="356"/>
      <c r="U118" s="356"/>
      <c r="V118" s="356"/>
      <c r="W118" s="356"/>
    </row>
    <row r="119" spans="1:23" ht="12.75" customHeight="1">
      <c r="A119" s="356"/>
      <c r="B119" s="356"/>
      <c r="C119" s="356"/>
      <c r="D119" s="356"/>
      <c r="E119" s="356"/>
      <c r="F119" s="356"/>
      <c r="G119" s="356"/>
      <c r="H119" s="356"/>
      <c r="I119" s="356"/>
      <c r="J119" s="356"/>
      <c r="K119" s="356"/>
      <c r="L119" s="356"/>
      <c r="M119" s="356"/>
      <c r="N119" s="356"/>
      <c r="O119" s="356"/>
      <c r="P119" s="356"/>
      <c r="Q119" s="356"/>
      <c r="R119" s="356"/>
      <c r="S119" s="356"/>
      <c r="T119" s="356"/>
      <c r="U119" s="356"/>
      <c r="V119" s="356"/>
      <c r="W119" s="356"/>
    </row>
    <row r="120" spans="1:23" ht="12.75" customHeight="1">
      <c r="A120" s="356"/>
      <c r="B120" s="356"/>
      <c r="C120" s="356"/>
      <c r="D120" s="356"/>
      <c r="E120" s="356"/>
      <c r="F120" s="356"/>
      <c r="G120" s="356"/>
      <c r="H120" s="356"/>
      <c r="I120" s="356"/>
      <c r="J120" s="356"/>
      <c r="K120" s="356"/>
      <c r="L120" s="356"/>
      <c r="M120" s="356"/>
      <c r="N120" s="356"/>
      <c r="O120" s="356"/>
      <c r="P120" s="356"/>
      <c r="Q120" s="356"/>
      <c r="R120" s="356"/>
      <c r="S120" s="356"/>
      <c r="T120" s="356"/>
      <c r="U120" s="356"/>
      <c r="V120" s="356"/>
      <c r="W120" s="356"/>
    </row>
    <row r="121" spans="1:23" ht="12.75" customHeight="1">
      <c r="A121" s="356"/>
      <c r="B121" s="356"/>
      <c r="C121" s="356"/>
      <c r="D121" s="356"/>
      <c r="E121" s="356"/>
      <c r="F121" s="356"/>
      <c r="G121" s="356"/>
      <c r="H121" s="356"/>
      <c r="I121" s="356"/>
      <c r="J121" s="356"/>
      <c r="K121" s="356"/>
      <c r="L121" s="356"/>
      <c r="M121" s="356"/>
      <c r="N121" s="356"/>
      <c r="O121" s="356"/>
      <c r="P121" s="356"/>
      <c r="Q121" s="356"/>
      <c r="R121" s="356"/>
      <c r="S121" s="356"/>
      <c r="T121" s="356"/>
      <c r="U121" s="356"/>
      <c r="V121" s="356"/>
      <c r="W121" s="356"/>
    </row>
    <row r="122" spans="1:23" ht="12.75" customHeight="1">
      <c r="A122" s="356"/>
      <c r="B122" s="356"/>
      <c r="C122" s="356"/>
      <c r="D122" s="356"/>
      <c r="E122" s="356"/>
      <c r="F122" s="356"/>
      <c r="G122" s="356"/>
      <c r="H122" s="356"/>
      <c r="I122" s="356"/>
      <c r="J122" s="356"/>
      <c r="K122" s="356"/>
      <c r="L122" s="356"/>
      <c r="M122" s="356"/>
      <c r="N122" s="356"/>
      <c r="O122" s="356"/>
      <c r="P122" s="356"/>
      <c r="Q122" s="356"/>
      <c r="R122" s="356"/>
      <c r="S122" s="356"/>
      <c r="T122" s="356"/>
      <c r="U122" s="356"/>
      <c r="V122" s="356"/>
      <c r="W122" s="356"/>
    </row>
    <row r="123" spans="1:23" ht="12.75" customHeight="1">
      <c r="A123" s="356"/>
      <c r="B123" s="356"/>
      <c r="C123" s="356"/>
      <c r="D123" s="356"/>
      <c r="E123" s="356"/>
      <c r="F123" s="356"/>
      <c r="G123" s="356"/>
      <c r="H123" s="356"/>
      <c r="I123" s="356"/>
      <c r="J123" s="356"/>
      <c r="K123" s="356"/>
      <c r="L123" s="356"/>
      <c r="M123" s="356"/>
      <c r="N123" s="356"/>
      <c r="O123" s="356"/>
      <c r="P123" s="356"/>
      <c r="Q123" s="356"/>
      <c r="R123" s="356"/>
      <c r="S123" s="356"/>
      <c r="T123" s="356"/>
      <c r="U123" s="356"/>
      <c r="V123" s="356"/>
      <c r="W123" s="356"/>
    </row>
    <row r="124" spans="1:23" ht="12.75" customHeight="1">
      <c r="A124" s="356"/>
      <c r="B124" s="356"/>
      <c r="C124" s="356"/>
      <c r="D124" s="356"/>
      <c r="E124" s="356"/>
      <c r="F124" s="356"/>
      <c r="G124" s="356"/>
      <c r="H124" s="356"/>
      <c r="I124" s="356"/>
      <c r="J124" s="356"/>
      <c r="K124" s="356"/>
      <c r="L124" s="356"/>
      <c r="M124" s="356"/>
      <c r="N124" s="356"/>
      <c r="O124" s="356"/>
      <c r="P124" s="356"/>
      <c r="Q124" s="356"/>
      <c r="R124" s="356"/>
      <c r="S124" s="356"/>
      <c r="T124" s="356"/>
      <c r="U124" s="356"/>
      <c r="V124" s="356"/>
      <c r="W124" s="356"/>
    </row>
    <row r="125" spans="1:23" ht="12.75" customHeight="1">
      <c r="A125" s="356"/>
      <c r="B125" s="356"/>
      <c r="C125" s="356"/>
      <c r="D125" s="356"/>
      <c r="E125" s="356"/>
      <c r="F125" s="356"/>
      <c r="G125" s="356"/>
      <c r="H125" s="356"/>
      <c r="I125" s="356"/>
      <c r="J125" s="356"/>
      <c r="K125" s="356"/>
      <c r="L125" s="356"/>
      <c r="M125" s="356"/>
      <c r="N125" s="356"/>
      <c r="O125" s="356"/>
      <c r="P125" s="356"/>
      <c r="Q125" s="356"/>
      <c r="R125" s="356"/>
      <c r="S125" s="356"/>
      <c r="T125" s="356"/>
      <c r="U125" s="356"/>
      <c r="V125" s="356"/>
      <c r="W125" s="356"/>
    </row>
    <row r="126" spans="1:23" ht="12.75" customHeight="1">
      <c r="A126" s="356"/>
      <c r="B126" s="356"/>
      <c r="C126" s="356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P126" s="356"/>
      <c r="Q126" s="356"/>
      <c r="R126" s="356"/>
      <c r="S126" s="356"/>
      <c r="T126" s="356"/>
      <c r="U126" s="356"/>
      <c r="V126" s="356"/>
      <c r="W126" s="356"/>
    </row>
    <row r="127" spans="1:23" ht="12.75" customHeight="1">
      <c r="A127" s="356"/>
      <c r="B127" s="356"/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356"/>
      <c r="R127" s="356"/>
      <c r="S127" s="356"/>
      <c r="T127" s="356"/>
      <c r="U127" s="356"/>
      <c r="V127" s="356"/>
      <c r="W127" s="356"/>
    </row>
    <row r="128" spans="1:23" ht="12.75" customHeight="1">
      <c r="A128" s="356"/>
      <c r="B128" s="356"/>
      <c r="C128" s="356"/>
      <c r="D128" s="356"/>
      <c r="E128" s="356"/>
      <c r="F128" s="356"/>
      <c r="G128" s="356"/>
      <c r="H128" s="356"/>
      <c r="I128" s="356"/>
      <c r="J128" s="356"/>
      <c r="K128" s="356"/>
      <c r="L128" s="356"/>
      <c r="M128" s="356"/>
      <c r="N128" s="356"/>
      <c r="O128" s="356"/>
      <c r="P128" s="356"/>
      <c r="Q128" s="356"/>
      <c r="R128" s="356"/>
      <c r="S128" s="356"/>
      <c r="T128" s="356"/>
      <c r="U128" s="356"/>
      <c r="V128" s="356"/>
      <c r="W128" s="356"/>
    </row>
    <row r="129" spans="1:23" ht="12.75" customHeight="1">
      <c r="A129" s="356"/>
      <c r="B129" s="356"/>
      <c r="C129" s="356"/>
      <c r="D129" s="356"/>
      <c r="E129" s="356"/>
      <c r="F129" s="356"/>
      <c r="G129" s="356"/>
      <c r="H129" s="356"/>
      <c r="I129" s="356"/>
      <c r="J129" s="356"/>
      <c r="K129" s="356"/>
      <c r="L129" s="356"/>
      <c r="M129" s="356"/>
      <c r="N129" s="356"/>
      <c r="O129" s="356"/>
      <c r="P129" s="356"/>
      <c r="Q129" s="356"/>
      <c r="R129" s="356"/>
      <c r="S129" s="356"/>
      <c r="T129" s="356"/>
      <c r="U129" s="356"/>
      <c r="V129" s="356"/>
      <c r="W129" s="356"/>
    </row>
    <row r="130" spans="1:23" ht="12.75" customHeight="1">
      <c r="A130" s="356"/>
      <c r="B130" s="356"/>
      <c r="C130" s="356"/>
      <c r="D130" s="356"/>
      <c r="E130" s="356"/>
      <c r="F130" s="356"/>
      <c r="G130" s="356"/>
      <c r="H130" s="356"/>
      <c r="I130" s="356"/>
      <c r="J130" s="356"/>
      <c r="K130" s="356"/>
      <c r="L130" s="356"/>
      <c r="M130" s="356"/>
      <c r="N130" s="356"/>
      <c r="O130" s="356"/>
      <c r="P130" s="356"/>
      <c r="Q130" s="356"/>
      <c r="R130" s="356"/>
      <c r="S130" s="356"/>
      <c r="T130" s="356"/>
      <c r="U130" s="356"/>
      <c r="V130" s="356"/>
      <c r="W130" s="356"/>
    </row>
    <row r="131" spans="1:23" ht="12.75" customHeight="1">
      <c r="A131" s="356"/>
      <c r="B131" s="356"/>
      <c r="C131" s="356"/>
      <c r="D131" s="356"/>
      <c r="E131" s="356"/>
      <c r="F131" s="356"/>
      <c r="G131" s="356"/>
      <c r="H131" s="356"/>
      <c r="I131" s="356"/>
      <c r="J131" s="356"/>
      <c r="K131" s="356"/>
      <c r="L131" s="356"/>
      <c r="M131" s="356"/>
      <c r="N131" s="356"/>
      <c r="O131" s="356"/>
      <c r="P131" s="356"/>
      <c r="Q131" s="356"/>
      <c r="R131" s="356"/>
      <c r="S131" s="356"/>
      <c r="T131" s="356"/>
      <c r="U131" s="356"/>
      <c r="V131" s="356"/>
      <c r="W131" s="356"/>
    </row>
    <row r="132" spans="1:23" ht="12.75" customHeight="1">
      <c r="A132" s="356"/>
      <c r="B132" s="356"/>
      <c r="C132" s="356"/>
      <c r="D132" s="356"/>
      <c r="E132" s="356"/>
      <c r="F132" s="356"/>
      <c r="G132" s="356"/>
      <c r="H132" s="356"/>
      <c r="I132" s="356"/>
      <c r="J132" s="356"/>
      <c r="K132" s="356"/>
      <c r="L132" s="356"/>
      <c r="M132" s="356"/>
      <c r="N132" s="356"/>
      <c r="O132" s="356"/>
      <c r="P132" s="356"/>
      <c r="Q132" s="356"/>
      <c r="R132" s="356"/>
      <c r="S132" s="356"/>
      <c r="T132" s="356"/>
      <c r="U132" s="356"/>
      <c r="V132" s="356"/>
      <c r="W132" s="356"/>
    </row>
    <row r="133" spans="1:23" ht="12.75" customHeight="1">
      <c r="A133" s="356"/>
      <c r="B133" s="356"/>
      <c r="C133" s="356"/>
      <c r="D133" s="356"/>
      <c r="E133" s="356"/>
      <c r="F133" s="356"/>
      <c r="G133" s="356"/>
      <c r="H133" s="356"/>
      <c r="I133" s="356"/>
      <c r="J133" s="356"/>
      <c r="K133" s="356"/>
      <c r="L133" s="356"/>
      <c r="M133" s="356"/>
      <c r="N133" s="356"/>
      <c r="O133" s="356"/>
      <c r="P133" s="356"/>
      <c r="Q133" s="356"/>
      <c r="R133" s="356"/>
      <c r="S133" s="356"/>
      <c r="T133" s="356"/>
      <c r="U133" s="356"/>
      <c r="V133" s="356"/>
      <c r="W133" s="356"/>
    </row>
    <row r="134" spans="1:23" ht="12.75" customHeight="1">
      <c r="A134" s="356"/>
      <c r="B134" s="356"/>
      <c r="C134" s="356"/>
      <c r="D134" s="356"/>
      <c r="E134" s="356"/>
      <c r="F134" s="356"/>
      <c r="G134" s="356"/>
      <c r="H134" s="356"/>
      <c r="I134" s="356"/>
      <c r="J134" s="356"/>
      <c r="K134" s="356"/>
      <c r="L134" s="356"/>
      <c r="M134" s="356"/>
      <c r="N134" s="356"/>
      <c r="O134" s="356"/>
      <c r="P134" s="356"/>
      <c r="Q134" s="356"/>
      <c r="R134" s="356"/>
      <c r="S134" s="356"/>
      <c r="T134" s="356"/>
      <c r="U134" s="356"/>
      <c r="V134" s="356"/>
      <c r="W134" s="356"/>
    </row>
    <row r="135" spans="1:23" ht="12.75" customHeight="1">
      <c r="A135" s="356"/>
      <c r="B135" s="356"/>
      <c r="C135" s="356"/>
      <c r="D135" s="356"/>
      <c r="E135" s="356"/>
      <c r="F135" s="356"/>
      <c r="G135" s="356"/>
      <c r="H135" s="356"/>
      <c r="I135" s="356"/>
      <c r="J135" s="356"/>
      <c r="K135" s="356"/>
      <c r="L135" s="356"/>
      <c r="M135" s="356"/>
      <c r="N135" s="356"/>
      <c r="O135" s="356"/>
      <c r="P135" s="356"/>
      <c r="Q135" s="356"/>
      <c r="R135" s="356"/>
      <c r="S135" s="356"/>
      <c r="T135" s="356"/>
      <c r="U135" s="356"/>
      <c r="V135" s="356"/>
      <c r="W135" s="356"/>
    </row>
    <row r="136" spans="1:23" ht="12.75" customHeight="1">
      <c r="A136" s="356"/>
      <c r="B136" s="356"/>
      <c r="C136" s="356"/>
      <c r="D136" s="356"/>
      <c r="E136" s="356"/>
      <c r="F136" s="356"/>
      <c r="G136" s="356"/>
      <c r="H136" s="356"/>
      <c r="I136" s="356"/>
      <c r="J136" s="356"/>
      <c r="K136" s="356"/>
      <c r="L136" s="356"/>
      <c r="M136" s="356"/>
      <c r="N136" s="356"/>
      <c r="O136" s="356"/>
      <c r="P136" s="356"/>
      <c r="Q136" s="356"/>
      <c r="R136" s="356"/>
      <c r="S136" s="356"/>
      <c r="T136" s="356"/>
      <c r="U136" s="356"/>
      <c r="V136" s="356"/>
      <c r="W136" s="356"/>
    </row>
    <row r="137" spans="1:23" ht="12.75" customHeight="1">
      <c r="A137" s="356"/>
      <c r="B137" s="356"/>
      <c r="C137" s="356"/>
      <c r="D137" s="356"/>
      <c r="E137" s="356"/>
      <c r="F137" s="356"/>
      <c r="G137" s="356"/>
      <c r="H137" s="356"/>
      <c r="I137" s="356"/>
      <c r="J137" s="356"/>
      <c r="K137" s="356"/>
      <c r="L137" s="356"/>
      <c r="M137" s="356"/>
      <c r="N137" s="356"/>
      <c r="O137" s="356"/>
      <c r="P137" s="356"/>
      <c r="Q137" s="356"/>
      <c r="R137" s="356"/>
      <c r="S137" s="356"/>
      <c r="T137" s="356"/>
      <c r="U137" s="356"/>
      <c r="V137" s="356"/>
      <c r="W137" s="356"/>
    </row>
    <row r="138" spans="1:23" ht="12.75" customHeight="1">
      <c r="A138" s="356"/>
      <c r="B138" s="356"/>
      <c r="C138" s="356"/>
      <c r="D138" s="356"/>
      <c r="E138" s="356"/>
      <c r="F138" s="356"/>
      <c r="G138" s="356"/>
      <c r="H138" s="356"/>
      <c r="I138" s="356"/>
      <c r="J138" s="356"/>
      <c r="K138" s="356"/>
      <c r="L138" s="356"/>
      <c r="M138" s="356"/>
      <c r="N138" s="356"/>
      <c r="O138" s="356"/>
      <c r="P138" s="356"/>
      <c r="Q138" s="356"/>
      <c r="R138" s="356"/>
      <c r="S138" s="356"/>
      <c r="T138" s="356"/>
      <c r="U138" s="356"/>
      <c r="V138" s="356"/>
      <c r="W138" s="356"/>
    </row>
    <row r="139" spans="1:23" ht="12.75" customHeight="1">
      <c r="A139" s="356"/>
      <c r="B139" s="356"/>
      <c r="C139" s="356"/>
      <c r="D139" s="356"/>
      <c r="E139" s="356"/>
      <c r="F139" s="356"/>
      <c r="G139" s="356"/>
      <c r="H139" s="356"/>
      <c r="I139" s="356"/>
      <c r="J139" s="356"/>
      <c r="K139" s="356"/>
      <c r="L139" s="356"/>
      <c r="M139" s="356"/>
      <c r="N139" s="356"/>
      <c r="O139" s="356"/>
      <c r="P139" s="356"/>
      <c r="Q139" s="356"/>
      <c r="R139" s="356"/>
      <c r="S139" s="356"/>
      <c r="T139" s="356"/>
      <c r="U139" s="356"/>
      <c r="V139" s="356"/>
      <c r="W139" s="356"/>
    </row>
    <row r="140" spans="1:23" ht="12.75" customHeight="1">
      <c r="A140" s="356"/>
      <c r="B140" s="356"/>
      <c r="C140" s="356"/>
      <c r="D140" s="356"/>
      <c r="E140" s="356"/>
      <c r="F140" s="356"/>
      <c r="G140" s="356"/>
      <c r="H140" s="356"/>
      <c r="I140" s="356"/>
      <c r="J140" s="356"/>
      <c r="K140" s="356"/>
      <c r="L140" s="356"/>
      <c r="M140" s="356"/>
      <c r="N140" s="356"/>
      <c r="O140" s="356"/>
      <c r="P140" s="356"/>
      <c r="Q140" s="356"/>
      <c r="R140" s="356"/>
      <c r="S140" s="356"/>
      <c r="T140" s="356"/>
      <c r="U140" s="356"/>
      <c r="V140" s="356"/>
      <c r="W140" s="356"/>
    </row>
    <row r="141" spans="1:23" ht="12.75" customHeight="1">
      <c r="A141" s="356"/>
      <c r="B141" s="356"/>
      <c r="C141" s="356"/>
      <c r="D141" s="356"/>
      <c r="E141" s="356"/>
      <c r="F141" s="356"/>
      <c r="G141" s="356"/>
      <c r="H141" s="356"/>
      <c r="I141" s="356"/>
      <c r="J141" s="356"/>
      <c r="K141" s="356"/>
      <c r="L141" s="356"/>
      <c r="M141" s="356"/>
      <c r="N141" s="356"/>
      <c r="O141" s="356"/>
      <c r="P141" s="356"/>
      <c r="Q141" s="356"/>
      <c r="R141" s="356"/>
      <c r="S141" s="356"/>
      <c r="T141" s="356"/>
      <c r="U141" s="356"/>
      <c r="V141" s="356"/>
      <c r="W141" s="356"/>
    </row>
    <row r="142" spans="1:23" ht="12.75" customHeight="1">
      <c r="A142" s="356"/>
      <c r="B142" s="356"/>
      <c r="C142" s="356"/>
      <c r="D142" s="356"/>
      <c r="E142" s="356"/>
      <c r="F142" s="356"/>
      <c r="G142" s="356"/>
      <c r="H142" s="356"/>
      <c r="I142" s="356"/>
      <c r="J142" s="356"/>
      <c r="K142" s="356"/>
      <c r="L142" s="356"/>
      <c r="M142" s="356"/>
      <c r="N142" s="356"/>
      <c r="O142" s="356"/>
      <c r="P142" s="356"/>
      <c r="Q142" s="356"/>
      <c r="R142" s="356"/>
      <c r="S142" s="356"/>
      <c r="T142" s="356"/>
      <c r="U142" s="356"/>
      <c r="V142" s="356"/>
      <c r="W142" s="356"/>
    </row>
    <row r="143" spans="1:23" ht="12.75" customHeight="1">
      <c r="A143" s="356"/>
      <c r="B143" s="356"/>
      <c r="C143" s="356"/>
      <c r="D143" s="356"/>
      <c r="E143" s="356"/>
      <c r="F143" s="356"/>
      <c r="G143" s="356"/>
      <c r="H143" s="356"/>
      <c r="I143" s="356"/>
      <c r="J143" s="356"/>
      <c r="K143" s="356"/>
      <c r="L143" s="356"/>
      <c r="M143" s="356"/>
      <c r="N143" s="356"/>
      <c r="O143" s="356"/>
      <c r="P143" s="356"/>
      <c r="Q143" s="356"/>
      <c r="R143" s="356"/>
      <c r="S143" s="356"/>
      <c r="T143" s="356"/>
      <c r="U143" s="356"/>
      <c r="V143" s="356"/>
      <c r="W143" s="356"/>
    </row>
    <row r="144" spans="1:23" ht="12.75" customHeight="1">
      <c r="A144" s="356"/>
      <c r="B144" s="356"/>
      <c r="C144" s="356"/>
      <c r="D144" s="356"/>
      <c r="E144" s="356"/>
      <c r="F144" s="356"/>
      <c r="G144" s="356"/>
      <c r="H144" s="356"/>
      <c r="I144" s="356"/>
      <c r="J144" s="356"/>
      <c r="K144" s="356"/>
      <c r="L144" s="356"/>
      <c r="M144" s="356"/>
      <c r="N144" s="356"/>
      <c r="O144" s="356"/>
      <c r="P144" s="356"/>
      <c r="Q144" s="356"/>
      <c r="R144" s="356"/>
      <c r="S144" s="356"/>
      <c r="T144" s="356"/>
      <c r="U144" s="356"/>
      <c r="V144" s="356"/>
      <c r="W144" s="356"/>
    </row>
    <row r="145" spans="1:23" ht="12.75" customHeight="1">
      <c r="A145" s="356"/>
      <c r="B145" s="356"/>
      <c r="C145" s="356"/>
      <c r="D145" s="356"/>
      <c r="E145" s="356"/>
      <c r="F145" s="356"/>
      <c r="G145" s="356"/>
      <c r="H145" s="356"/>
      <c r="I145" s="356"/>
      <c r="J145" s="356"/>
      <c r="K145" s="356"/>
      <c r="L145" s="356"/>
      <c r="M145" s="356"/>
      <c r="N145" s="356"/>
      <c r="O145" s="356"/>
      <c r="P145" s="356"/>
      <c r="Q145" s="356"/>
      <c r="R145" s="356"/>
      <c r="S145" s="356"/>
      <c r="T145" s="356"/>
      <c r="U145" s="356"/>
      <c r="V145" s="356"/>
      <c r="W145" s="356"/>
    </row>
    <row r="146" spans="1:23" ht="12.75" customHeight="1">
      <c r="A146" s="356"/>
      <c r="B146" s="356"/>
      <c r="C146" s="356"/>
      <c r="D146" s="356"/>
      <c r="E146" s="356"/>
      <c r="F146" s="356"/>
      <c r="G146" s="356"/>
      <c r="H146" s="356"/>
      <c r="I146" s="356"/>
      <c r="J146" s="356"/>
      <c r="K146" s="356"/>
      <c r="L146" s="356"/>
      <c r="M146" s="356"/>
      <c r="N146" s="356"/>
      <c r="O146" s="356"/>
      <c r="P146" s="356"/>
      <c r="Q146" s="356"/>
      <c r="R146" s="356"/>
      <c r="S146" s="356"/>
      <c r="T146" s="356"/>
      <c r="U146" s="356"/>
      <c r="V146" s="356"/>
      <c r="W146" s="356"/>
    </row>
    <row r="147" spans="1:23" ht="12.75" customHeight="1">
      <c r="A147" s="356"/>
      <c r="B147" s="356"/>
      <c r="C147" s="356"/>
      <c r="D147" s="356"/>
      <c r="E147" s="356"/>
      <c r="F147" s="356"/>
      <c r="G147" s="356"/>
      <c r="H147" s="356"/>
      <c r="I147" s="356"/>
      <c r="J147" s="356"/>
      <c r="K147" s="356"/>
      <c r="L147" s="356"/>
      <c r="M147" s="356"/>
      <c r="N147" s="356"/>
      <c r="O147" s="356"/>
      <c r="P147" s="356"/>
      <c r="Q147" s="356"/>
      <c r="R147" s="356"/>
      <c r="S147" s="356"/>
      <c r="T147" s="356"/>
      <c r="U147" s="356"/>
      <c r="V147" s="356"/>
      <c r="W147" s="356"/>
    </row>
    <row r="148" spans="1:23" ht="12.75" customHeight="1">
      <c r="A148" s="356"/>
      <c r="B148" s="356"/>
      <c r="C148" s="356"/>
      <c r="D148" s="356"/>
      <c r="E148" s="356"/>
      <c r="F148" s="356"/>
      <c r="G148" s="356"/>
      <c r="H148" s="356"/>
      <c r="I148" s="356"/>
      <c r="J148" s="356"/>
      <c r="K148" s="356"/>
      <c r="L148" s="356"/>
      <c r="M148" s="356"/>
      <c r="N148" s="356"/>
      <c r="O148" s="356"/>
      <c r="P148" s="356"/>
      <c r="Q148" s="356"/>
      <c r="R148" s="356"/>
      <c r="S148" s="356"/>
      <c r="T148" s="356"/>
      <c r="U148" s="356"/>
      <c r="V148" s="356"/>
      <c r="W148" s="356"/>
    </row>
    <row r="149" spans="1:23" ht="12.75" customHeight="1">
      <c r="A149" s="356"/>
      <c r="B149" s="356"/>
      <c r="C149" s="356"/>
      <c r="D149" s="356"/>
      <c r="E149" s="356"/>
      <c r="F149" s="356"/>
      <c r="G149" s="356"/>
      <c r="H149" s="356"/>
      <c r="I149" s="356"/>
      <c r="J149" s="356"/>
      <c r="K149" s="356"/>
      <c r="L149" s="356"/>
      <c r="M149" s="356"/>
      <c r="N149" s="356"/>
      <c r="O149" s="356"/>
      <c r="P149" s="356"/>
      <c r="Q149" s="356"/>
      <c r="R149" s="356"/>
      <c r="S149" s="356"/>
      <c r="T149" s="356"/>
      <c r="U149" s="356"/>
      <c r="V149" s="356"/>
      <c r="W149" s="356"/>
    </row>
    <row r="150" spans="1:23" ht="12.75" customHeight="1">
      <c r="A150" s="356"/>
      <c r="B150" s="356"/>
      <c r="C150" s="356"/>
      <c r="D150" s="356"/>
      <c r="E150" s="356"/>
      <c r="F150" s="356"/>
      <c r="G150" s="356"/>
      <c r="H150" s="356"/>
      <c r="I150" s="356"/>
      <c r="J150" s="356"/>
      <c r="K150" s="356"/>
      <c r="L150" s="356"/>
      <c r="M150" s="356"/>
      <c r="N150" s="356"/>
      <c r="O150" s="356"/>
      <c r="P150" s="356"/>
      <c r="Q150" s="356"/>
      <c r="R150" s="356"/>
      <c r="S150" s="356"/>
      <c r="T150" s="356"/>
      <c r="U150" s="356"/>
      <c r="V150" s="356"/>
      <c r="W150" s="356"/>
    </row>
    <row r="151" spans="1:23" ht="12.75" customHeight="1">
      <c r="A151" s="356"/>
      <c r="B151" s="356"/>
      <c r="C151" s="356"/>
      <c r="D151" s="356"/>
      <c r="E151" s="356"/>
      <c r="F151" s="356"/>
      <c r="G151" s="356"/>
      <c r="H151" s="356"/>
      <c r="I151" s="356"/>
      <c r="J151" s="356"/>
      <c r="K151" s="356"/>
      <c r="L151" s="356"/>
      <c r="M151" s="356"/>
      <c r="N151" s="356"/>
      <c r="O151" s="356"/>
      <c r="P151" s="356"/>
      <c r="Q151" s="356"/>
      <c r="R151" s="356"/>
      <c r="S151" s="356"/>
      <c r="T151" s="356"/>
      <c r="U151" s="356"/>
      <c r="V151" s="356"/>
      <c r="W151" s="356"/>
    </row>
    <row r="152" spans="1:23" ht="12.75" customHeight="1">
      <c r="A152" s="356"/>
      <c r="B152" s="356"/>
      <c r="C152" s="356"/>
      <c r="D152" s="356"/>
      <c r="E152" s="356"/>
      <c r="F152" s="356"/>
      <c r="G152" s="356"/>
      <c r="H152" s="356"/>
      <c r="I152" s="356"/>
      <c r="J152" s="356"/>
      <c r="K152" s="356"/>
      <c r="L152" s="356"/>
      <c r="M152" s="356"/>
      <c r="N152" s="356"/>
      <c r="O152" s="356"/>
      <c r="P152" s="356"/>
      <c r="Q152" s="356"/>
      <c r="R152" s="356"/>
      <c r="S152" s="356"/>
      <c r="T152" s="356"/>
      <c r="U152" s="356"/>
      <c r="V152" s="356"/>
      <c r="W152" s="356"/>
    </row>
    <row r="153" spans="1:23" ht="12.75" customHeight="1">
      <c r="A153" s="356"/>
      <c r="B153" s="356"/>
      <c r="C153" s="356"/>
      <c r="D153" s="356"/>
      <c r="E153" s="356"/>
      <c r="F153" s="356"/>
      <c r="G153" s="356"/>
      <c r="H153" s="356"/>
      <c r="I153" s="356"/>
      <c r="J153" s="356"/>
      <c r="K153" s="356"/>
      <c r="L153" s="356"/>
      <c r="M153" s="356"/>
      <c r="N153" s="356"/>
      <c r="O153" s="356"/>
      <c r="P153" s="356"/>
      <c r="Q153" s="356"/>
      <c r="R153" s="356"/>
      <c r="S153" s="356"/>
      <c r="T153" s="356"/>
      <c r="U153" s="356"/>
      <c r="V153" s="356"/>
      <c r="W153" s="356"/>
    </row>
    <row r="154" spans="1:23" ht="12.75" customHeight="1">
      <c r="A154" s="356"/>
      <c r="B154" s="356"/>
      <c r="C154" s="356"/>
      <c r="D154" s="356"/>
      <c r="E154" s="356"/>
      <c r="F154" s="356"/>
      <c r="G154" s="356"/>
      <c r="H154" s="356"/>
      <c r="I154" s="356"/>
      <c r="J154" s="356"/>
      <c r="K154" s="356"/>
      <c r="L154" s="356"/>
      <c r="M154" s="356"/>
      <c r="N154" s="356"/>
      <c r="O154" s="356"/>
      <c r="P154" s="356"/>
      <c r="Q154" s="356"/>
      <c r="R154" s="356"/>
      <c r="S154" s="356"/>
      <c r="T154" s="356"/>
      <c r="U154" s="356"/>
      <c r="V154" s="356"/>
      <c r="W154" s="356"/>
    </row>
    <row r="155" spans="1:23" ht="12.75" customHeight="1">
      <c r="A155" s="356"/>
      <c r="B155" s="356"/>
      <c r="C155" s="356"/>
      <c r="D155" s="356"/>
      <c r="E155" s="356"/>
      <c r="F155" s="356"/>
      <c r="G155" s="356"/>
      <c r="H155" s="356"/>
      <c r="I155" s="356"/>
      <c r="J155" s="356"/>
      <c r="K155" s="356"/>
      <c r="L155" s="356"/>
      <c r="M155" s="356"/>
      <c r="N155" s="356"/>
      <c r="O155" s="356"/>
      <c r="P155" s="356"/>
      <c r="Q155" s="356"/>
      <c r="R155" s="356"/>
      <c r="S155" s="356"/>
      <c r="T155" s="356"/>
      <c r="U155" s="356"/>
      <c r="V155" s="356"/>
      <c r="W155" s="356"/>
    </row>
    <row r="156" spans="1:23" ht="12.75" customHeight="1">
      <c r="A156" s="356"/>
      <c r="B156" s="356"/>
      <c r="C156" s="356"/>
      <c r="D156" s="356"/>
      <c r="E156" s="356"/>
      <c r="F156" s="356"/>
      <c r="G156" s="356"/>
      <c r="H156" s="356"/>
      <c r="I156" s="356"/>
      <c r="J156" s="356"/>
      <c r="K156" s="356"/>
      <c r="L156" s="356"/>
      <c r="M156" s="356"/>
      <c r="N156" s="356"/>
      <c r="O156" s="356"/>
      <c r="P156" s="356"/>
      <c r="Q156" s="356"/>
      <c r="R156" s="356"/>
      <c r="S156" s="356"/>
      <c r="T156" s="356"/>
      <c r="U156" s="356"/>
      <c r="V156" s="356"/>
      <c r="W156" s="356"/>
    </row>
    <row r="157" spans="1:23" ht="12.75" customHeight="1">
      <c r="A157" s="356"/>
      <c r="B157" s="356"/>
      <c r="C157" s="356"/>
      <c r="D157" s="356"/>
      <c r="E157" s="356"/>
      <c r="F157" s="356"/>
      <c r="G157" s="356"/>
      <c r="H157" s="356"/>
      <c r="I157" s="356"/>
      <c r="J157" s="356"/>
      <c r="K157" s="356"/>
      <c r="L157" s="356"/>
      <c r="M157" s="356"/>
      <c r="N157" s="356"/>
      <c r="O157" s="356"/>
      <c r="P157" s="356"/>
      <c r="Q157" s="356"/>
      <c r="R157" s="356"/>
      <c r="S157" s="356"/>
      <c r="T157" s="356"/>
      <c r="U157" s="356"/>
      <c r="V157" s="356"/>
      <c r="W157" s="356"/>
    </row>
    <row r="158" spans="1:23" ht="12.75" customHeight="1">
      <c r="A158" s="356"/>
      <c r="B158" s="356"/>
      <c r="C158" s="356"/>
      <c r="D158" s="356"/>
      <c r="E158" s="356"/>
      <c r="F158" s="356"/>
      <c r="G158" s="356"/>
      <c r="H158" s="356"/>
      <c r="I158" s="356"/>
      <c r="J158" s="356"/>
      <c r="K158" s="356"/>
      <c r="L158" s="356"/>
      <c r="M158" s="356"/>
      <c r="N158" s="356"/>
      <c r="O158" s="356"/>
      <c r="P158" s="356"/>
      <c r="Q158" s="356"/>
      <c r="R158" s="356"/>
      <c r="S158" s="356"/>
      <c r="T158" s="356"/>
      <c r="U158" s="356"/>
      <c r="V158" s="356"/>
      <c r="W158" s="356"/>
    </row>
    <row r="159" spans="1:23" ht="12.75" customHeight="1">
      <c r="A159" s="356"/>
      <c r="B159" s="356"/>
      <c r="C159" s="356"/>
      <c r="D159" s="356"/>
      <c r="E159" s="356"/>
      <c r="F159" s="356"/>
      <c r="G159" s="356"/>
      <c r="H159" s="356"/>
      <c r="I159" s="356"/>
      <c r="J159" s="356"/>
      <c r="K159" s="356"/>
      <c r="L159" s="356"/>
      <c r="M159" s="356"/>
      <c r="N159" s="356"/>
      <c r="O159" s="356"/>
      <c r="P159" s="356"/>
      <c r="Q159" s="356"/>
      <c r="R159" s="356"/>
      <c r="S159" s="356"/>
      <c r="T159" s="356"/>
      <c r="U159" s="356"/>
      <c r="V159" s="356"/>
      <c r="W159" s="356"/>
    </row>
    <row r="160" spans="1:23" ht="12.75" customHeight="1">
      <c r="A160" s="356"/>
      <c r="B160" s="356"/>
      <c r="C160" s="356"/>
      <c r="D160" s="356"/>
      <c r="E160" s="356"/>
      <c r="F160" s="356"/>
      <c r="G160" s="356"/>
      <c r="H160" s="356"/>
      <c r="I160" s="356"/>
      <c r="J160" s="356"/>
      <c r="K160" s="356"/>
      <c r="L160" s="356"/>
      <c r="M160" s="356"/>
      <c r="N160" s="356"/>
      <c r="O160" s="356"/>
      <c r="P160" s="356"/>
      <c r="Q160" s="356"/>
      <c r="R160" s="356"/>
      <c r="S160" s="356"/>
      <c r="T160" s="356"/>
      <c r="U160" s="356"/>
      <c r="V160" s="356"/>
      <c r="W160" s="356"/>
    </row>
    <row r="161" spans="1:23" ht="12.75" customHeight="1">
      <c r="A161" s="356"/>
      <c r="B161" s="356"/>
      <c r="C161" s="356"/>
      <c r="D161" s="356"/>
      <c r="E161" s="356"/>
      <c r="F161" s="356"/>
      <c r="G161" s="356"/>
      <c r="H161" s="356"/>
      <c r="I161" s="356"/>
      <c r="J161" s="356"/>
      <c r="K161" s="356"/>
      <c r="L161" s="356"/>
      <c r="M161" s="356"/>
      <c r="N161" s="356"/>
      <c r="O161" s="356"/>
      <c r="P161" s="356"/>
      <c r="Q161" s="356"/>
      <c r="R161" s="356"/>
      <c r="S161" s="356"/>
      <c r="T161" s="356"/>
      <c r="U161" s="356"/>
      <c r="V161" s="356"/>
      <c r="W161" s="356"/>
    </row>
    <row r="162" spans="1:23" ht="12.75" customHeight="1">
      <c r="A162" s="356"/>
      <c r="B162" s="356"/>
      <c r="C162" s="356"/>
      <c r="D162" s="356"/>
      <c r="E162" s="356"/>
      <c r="F162" s="356"/>
      <c r="G162" s="356"/>
      <c r="H162" s="356"/>
      <c r="I162" s="356"/>
      <c r="J162" s="356"/>
      <c r="K162" s="356"/>
      <c r="L162" s="356"/>
      <c r="M162" s="356"/>
      <c r="N162" s="356"/>
      <c r="O162" s="356"/>
      <c r="P162" s="356"/>
      <c r="Q162" s="356"/>
      <c r="R162" s="356"/>
      <c r="S162" s="356"/>
      <c r="T162" s="356"/>
      <c r="U162" s="356"/>
      <c r="V162" s="356"/>
      <c r="W162" s="356"/>
    </row>
    <row r="163" spans="1:23" ht="12.75" customHeight="1">
      <c r="A163" s="356"/>
      <c r="B163" s="356"/>
      <c r="C163" s="356"/>
      <c r="D163" s="356"/>
      <c r="E163" s="356"/>
      <c r="F163" s="356"/>
      <c r="G163" s="356"/>
      <c r="H163" s="356"/>
      <c r="I163" s="356"/>
      <c r="J163" s="356"/>
      <c r="K163" s="356"/>
      <c r="L163" s="356"/>
      <c r="M163" s="356"/>
      <c r="N163" s="356"/>
      <c r="O163" s="356"/>
      <c r="P163" s="356"/>
      <c r="Q163" s="356"/>
      <c r="R163" s="356"/>
      <c r="S163" s="356"/>
      <c r="T163" s="356"/>
      <c r="U163" s="356"/>
      <c r="V163" s="356"/>
      <c r="W163" s="356"/>
    </row>
    <row r="164" spans="1:23" ht="12.75" customHeight="1">
      <c r="A164" s="356"/>
      <c r="B164" s="356"/>
      <c r="C164" s="356"/>
      <c r="D164" s="356"/>
      <c r="E164" s="356"/>
      <c r="F164" s="356"/>
      <c r="G164" s="356"/>
      <c r="H164" s="356"/>
      <c r="I164" s="356"/>
      <c r="J164" s="356"/>
      <c r="K164" s="356"/>
      <c r="L164" s="356"/>
      <c r="M164" s="356"/>
      <c r="N164" s="356"/>
      <c r="O164" s="356"/>
      <c r="P164" s="356"/>
      <c r="Q164" s="356"/>
      <c r="R164" s="356"/>
      <c r="S164" s="356"/>
      <c r="T164" s="356"/>
      <c r="U164" s="356"/>
      <c r="V164" s="356"/>
      <c r="W164" s="356"/>
    </row>
    <row r="165" spans="1:23" ht="12.75" customHeight="1">
      <c r="A165" s="356"/>
      <c r="B165" s="356"/>
      <c r="C165" s="356"/>
      <c r="D165" s="356"/>
      <c r="E165" s="356"/>
      <c r="F165" s="356"/>
      <c r="G165" s="356"/>
      <c r="H165" s="356"/>
      <c r="I165" s="356"/>
      <c r="J165" s="356"/>
      <c r="K165" s="356"/>
      <c r="L165" s="356"/>
      <c r="M165" s="356"/>
      <c r="N165" s="356"/>
      <c r="O165" s="356"/>
      <c r="P165" s="356"/>
      <c r="Q165" s="356"/>
      <c r="R165" s="356"/>
      <c r="S165" s="356"/>
      <c r="T165" s="356"/>
      <c r="U165" s="356"/>
      <c r="V165" s="356"/>
      <c r="W165" s="356"/>
    </row>
    <row r="166" spans="1:23" ht="12.75" customHeight="1">
      <c r="A166" s="356"/>
      <c r="B166" s="356"/>
      <c r="C166" s="356"/>
      <c r="D166" s="356"/>
      <c r="E166" s="356"/>
      <c r="F166" s="356"/>
      <c r="G166" s="356"/>
      <c r="H166" s="356"/>
      <c r="I166" s="356"/>
      <c r="J166" s="356"/>
      <c r="K166" s="356"/>
      <c r="L166" s="356"/>
      <c r="M166" s="356"/>
      <c r="N166" s="356"/>
      <c r="O166" s="356"/>
      <c r="P166" s="356"/>
      <c r="Q166" s="356"/>
      <c r="R166" s="356"/>
      <c r="S166" s="356"/>
      <c r="T166" s="356"/>
      <c r="U166" s="356"/>
      <c r="V166" s="356"/>
      <c r="W166" s="356"/>
    </row>
    <row r="167" spans="1:23" ht="12.75" customHeight="1">
      <c r="A167" s="356"/>
      <c r="B167" s="356"/>
      <c r="C167" s="356"/>
      <c r="D167" s="356"/>
      <c r="E167" s="356"/>
      <c r="F167" s="356"/>
      <c r="G167" s="356"/>
      <c r="H167" s="356"/>
      <c r="I167" s="356"/>
      <c r="J167" s="356"/>
      <c r="K167" s="356"/>
      <c r="L167" s="356"/>
      <c r="M167" s="356"/>
      <c r="N167" s="356"/>
      <c r="O167" s="356"/>
      <c r="P167" s="356"/>
      <c r="Q167" s="356"/>
      <c r="R167" s="356"/>
      <c r="S167" s="356"/>
      <c r="T167" s="356"/>
      <c r="U167" s="356"/>
      <c r="V167" s="356"/>
      <c r="W167" s="356"/>
    </row>
    <row r="168" spans="1:23" ht="12.75" customHeight="1">
      <c r="A168" s="356"/>
      <c r="B168" s="356"/>
      <c r="C168" s="356"/>
      <c r="D168" s="356"/>
      <c r="E168" s="356"/>
      <c r="F168" s="356"/>
      <c r="G168" s="356"/>
      <c r="H168" s="356"/>
      <c r="I168" s="356"/>
      <c r="J168" s="356"/>
      <c r="K168" s="356"/>
      <c r="L168" s="356"/>
      <c r="M168" s="356"/>
      <c r="N168" s="356"/>
      <c r="O168" s="356"/>
      <c r="P168" s="356"/>
      <c r="Q168" s="356"/>
      <c r="R168" s="356"/>
      <c r="S168" s="356"/>
      <c r="T168" s="356"/>
      <c r="U168" s="356"/>
      <c r="V168" s="356"/>
      <c r="W168" s="356"/>
    </row>
    <row r="169" spans="1:23" ht="12.75" customHeight="1">
      <c r="A169" s="356"/>
      <c r="B169" s="356"/>
      <c r="C169" s="356"/>
      <c r="D169" s="356"/>
      <c r="E169" s="356"/>
      <c r="F169" s="356"/>
      <c r="G169" s="356"/>
      <c r="H169" s="356"/>
      <c r="I169" s="356"/>
      <c r="J169" s="356"/>
      <c r="K169" s="356"/>
      <c r="L169" s="356"/>
      <c r="M169" s="356"/>
      <c r="N169" s="356"/>
      <c r="O169" s="356"/>
      <c r="P169" s="356"/>
      <c r="Q169" s="356"/>
      <c r="R169" s="356"/>
      <c r="S169" s="356"/>
      <c r="T169" s="356"/>
      <c r="U169" s="356"/>
      <c r="V169" s="356"/>
      <c r="W169" s="356"/>
    </row>
    <row r="170" spans="1:23" ht="12.75" customHeight="1">
      <c r="A170" s="356"/>
      <c r="B170" s="356"/>
      <c r="C170" s="356"/>
      <c r="D170" s="356"/>
      <c r="E170" s="356"/>
      <c r="F170" s="356"/>
      <c r="G170" s="356"/>
      <c r="H170" s="356"/>
      <c r="I170" s="356"/>
      <c r="J170" s="356"/>
      <c r="K170" s="356"/>
      <c r="L170" s="356"/>
      <c r="M170" s="356"/>
      <c r="N170" s="356"/>
      <c r="O170" s="356"/>
      <c r="P170" s="356"/>
      <c r="Q170" s="356"/>
      <c r="R170" s="356"/>
      <c r="S170" s="356"/>
      <c r="T170" s="356"/>
      <c r="U170" s="356"/>
      <c r="V170" s="356"/>
      <c r="W170" s="356"/>
    </row>
    <row r="171" spans="1:23" ht="12.75" customHeight="1">
      <c r="A171" s="356"/>
      <c r="B171" s="356"/>
      <c r="C171" s="356"/>
      <c r="D171" s="356"/>
      <c r="E171" s="356"/>
      <c r="F171" s="356"/>
      <c r="G171" s="356"/>
      <c r="H171" s="356"/>
      <c r="I171" s="356"/>
      <c r="J171" s="356"/>
      <c r="K171" s="356"/>
      <c r="L171" s="356"/>
      <c r="M171" s="356"/>
      <c r="N171" s="356"/>
      <c r="O171" s="356"/>
      <c r="P171" s="356"/>
      <c r="Q171" s="356"/>
      <c r="R171" s="356"/>
      <c r="S171" s="356"/>
      <c r="T171" s="356"/>
      <c r="U171" s="356"/>
      <c r="V171" s="356"/>
      <c r="W171" s="356"/>
    </row>
    <row r="172" spans="1:23" ht="12.75" customHeight="1">
      <c r="A172" s="356"/>
      <c r="B172" s="356"/>
      <c r="C172" s="356"/>
      <c r="D172" s="356"/>
      <c r="E172" s="356"/>
      <c r="F172" s="356"/>
      <c r="G172" s="356"/>
      <c r="H172" s="356"/>
      <c r="I172" s="356"/>
      <c r="J172" s="356"/>
      <c r="K172" s="356"/>
      <c r="L172" s="356"/>
      <c r="M172" s="356"/>
      <c r="N172" s="356"/>
      <c r="O172" s="356"/>
      <c r="P172" s="356"/>
      <c r="Q172" s="356"/>
      <c r="R172" s="356"/>
      <c r="S172" s="356"/>
      <c r="T172" s="356"/>
      <c r="U172" s="356"/>
      <c r="V172" s="356"/>
      <c r="W172" s="356"/>
    </row>
    <row r="173" spans="1:23" ht="12.75" customHeight="1">
      <c r="A173" s="356"/>
      <c r="B173" s="356"/>
      <c r="C173" s="356"/>
      <c r="D173" s="356"/>
      <c r="E173" s="356"/>
      <c r="F173" s="356"/>
      <c r="G173" s="356"/>
      <c r="H173" s="356"/>
      <c r="I173" s="356"/>
      <c r="J173" s="356"/>
      <c r="K173" s="356"/>
      <c r="L173" s="356"/>
      <c r="M173" s="356"/>
      <c r="N173" s="356"/>
      <c r="O173" s="356"/>
      <c r="P173" s="356"/>
      <c r="Q173" s="356"/>
      <c r="R173" s="356"/>
      <c r="S173" s="356"/>
      <c r="T173" s="356"/>
      <c r="U173" s="356"/>
      <c r="V173" s="356"/>
      <c r="W173" s="356"/>
    </row>
    <row r="174" spans="1:23" ht="12.75" customHeight="1">
      <c r="A174" s="356"/>
      <c r="B174" s="356"/>
      <c r="C174" s="356"/>
      <c r="D174" s="356"/>
      <c r="E174" s="356"/>
      <c r="F174" s="356"/>
      <c r="G174" s="356"/>
      <c r="H174" s="356"/>
      <c r="I174" s="356"/>
      <c r="J174" s="356"/>
      <c r="K174" s="356"/>
      <c r="L174" s="356"/>
      <c r="M174" s="356"/>
      <c r="N174" s="356"/>
      <c r="O174" s="356"/>
      <c r="P174" s="356"/>
      <c r="Q174" s="356"/>
      <c r="R174" s="356"/>
      <c r="S174" s="356"/>
      <c r="T174" s="356"/>
      <c r="U174" s="356"/>
      <c r="V174" s="356"/>
      <c r="W174" s="356"/>
    </row>
    <row r="175" spans="1:23" ht="12.75" customHeight="1">
      <c r="A175" s="356"/>
      <c r="B175" s="356"/>
      <c r="C175" s="356"/>
      <c r="D175" s="356"/>
      <c r="E175" s="356"/>
      <c r="F175" s="356"/>
      <c r="G175" s="356"/>
      <c r="H175" s="356"/>
      <c r="I175" s="356"/>
      <c r="J175" s="356"/>
      <c r="K175" s="356"/>
      <c r="L175" s="356"/>
      <c r="M175" s="356"/>
      <c r="N175" s="356"/>
      <c r="O175" s="356"/>
      <c r="P175" s="356"/>
      <c r="Q175" s="356"/>
      <c r="R175" s="356"/>
      <c r="S175" s="356"/>
      <c r="T175" s="356"/>
      <c r="U175" s="356"/>
      <c r="V175" s="356"/>
      <c r="W175" s="356"/>
    </row>
    <row r="176" spans="1:23" ht="12.75" customHeight="1">
      <c r="A176" s="356"/>
      <c r="B176" s="356"/>
      <c r="C176" s="356"/>
      <c r="D176" s="356"/>
      <c r="E176" s="356"/>
      <c r="F176" s="356"/>
      <c r="G176" s="356"/>
      <c r="H176" s="356"/>
      <c r="I176" s="356"/>
      <c r="J176" s="356"/>
      <c r="K176" s="356"/>
      <c r="L176" s="356"/>
      <c r="M176" s="356"/>
      <c r="N176" s="356"/>
      <c r="O176" s="356"/>
      <c r="P176" s="356"/>
      <c r="Q176" s="356"/>
      <c r="R176" s="356"/>
      <c r="S176" s="356"/>
      <c r="T176" s="356"/>
      <c r="U176" s="356"/>
      <c r="V176" s="356"/>
      <c r="W176" s="356"/>
    </row>
    <row r="177" spans="1:23" ht="12.75" customHeight="1">
      <c r="A177" s="356"/>
      <c r="B177" s="356"/>
      <c r="C177" s="356"/>
      <c r="D177" s="356"/>
      <c r="E177" s="356"/>
      <c r="F177" s="356"/>
      <c r="G177" s="356"/>
      <c r="H177" s="356"/>
      <c r="I177" s="356"/>
      <c r="J177" s="356"/>
      <c r="K177" s="356"/>
      <c r="L177" s="356"/>
      <c r="M177" s="356"/>
      <c r="N177" s="356"/>
      <c r="O177" s="356"/>
      <c r="P177" s="356"/>
      <c r="Q177" s="356"/>
      <c r="R177" s="356"/>
      <c r="S177" s="356"/>
      <c r="T177" s="356"/>
      <c r="U177" s="356"/>
      <c r="V177" s="356"/>
      <c r="W177" s="356"/>
    </row>
    <row r="178" spans="1:23" ht="12.75" customHeight="1">
      <c r="A178" s="356"/>
      <c r="B178" s="356"/>
      <c r="C178" s="356"/>
      <c r="D178" s="356"/>
      <c r="E178" s="356"/>
      <c r="F178" s="356"/>
      <c r="G178" s="356"/>
      <c r="H178" s="356"/>
      <c r="I178" s="356"/>
      <c r="J178" s="356"/>
      <c r="K178" s="356"/>
      <c r="L178" s="356"/>
      <c r="M178" s="356"/>
      <c r="N178" s="356"/>
      <c r="O178" s="356"/>
      <c r="P178" s="356"/>
      <c r="Q178" s="356"/>
      <c r="R178" s="356"/>
      <c r="S178" s="356"/>
      <c r="T178" s="356"/>
      <c r="U178" s="356"/>
      <c r="V178" s="356"/>
      <c r="W178" s="356"/>
    </row>
    <row r="179" spans="1:23" ht="12.75" customHeight="1">
      <c r="A179" s="356"/>
      <c r="B179" s="356"/>
      <c r="C179" s="356"/>
      <c r="D179" s="356"/>
      <c r="E179" s="356"/>
      <c r="F179" s="356"/>
      <c r="G179" s="356"/>
      <c r="H179" s="356"/>
      <c r="I179" s="356"/>
      <c r="J179" s="356"/>
      <c r="K179" s="356"/>
      <c r="L179" s="356"/>
      <c r="M179" s="356"/>
      <c r="N179" s="356"/>
      <c r="O179" s="356"/>
      <c r="P179" s="356"/>
      <c r="Q179" s="356"/>
      <c r="R179" s="356"/>
      <c r="S179" s="356"/>
      <c r="T179" s="356"/>
      <c r="U179" s="356"/>
      <c r="V179" s="356"/>
      <c r="W179" s="356"/>
    </row>
    <row r="180" spans="1:23" ht="12.75" customHeight="1">
      <c r="A180" s="356"/>
      <c r="B180" s="356"/>
      <c r="C180" s="356"/>
      <c r="D180" s="356"/>
      <c r="E180" s="356"/>
      <c r="F180" s="356"/>
      <c r="G180" s="356"/>
      <c r="H180" s="356"/>
      <c r="I180" s="356"/>
      <c r="J180" s="356"/>
      <c r="K180" s="356"/>
      <c r="L180" s="356"/>
      <c r="M180" s="356"/>
      <c r="N180" s="356"/>
      <c r="O180" s="356"/>
      <c r="P180" s="356"/>
      <c r="Q180" s="356"/>
      <c r="R180" s="356"/>
      <c r="S180" s="356"/>
      <c r="T180" s="356"/>
      <c r="U180" s="356"/>
      <c r="V180" s="356"/>
      <c r="W180" s="356"/>
    </row>
    <row r="181" spans="1:23" ht="12.75" customHeight="1">
      <c r="A181" s="356"/>
      <c r="B181" s="356"/>
      <c r="C181" s="356"/>
      <c r="D181" s="356"/>
      <c r="E181" s="356"/>
      <c r="F181" s="356"/>
      <c r="G181" s="356"/>
      <c r="H181" s="356"/>
      <c r="I181" s="356"/>
      <c r="J181" s="356"/>
      <c r="K181" s="356"/>
      <c r="L181" s="356"/>
      <c r="M181" s="356"/>
      <c r="N181" s="356"/>
      <c r="O181" s="356"/>
      <c r="P181" s="356"/>
      <c r="Q181" s="356"/>
      <c r="R181" s="356"/>
      <c r="S181" s="356"/>
      <c r="T181" s="356"/>
      <c r="U181" s="356"/>
      <c r="V181" s="356"/>
      <c r="W181" s="356"/>
    </row>
    <row r="182" spans="1:23" ht="12.75" customHeight="1">
      <c r="A182" s="356"/>
      <c r="B182" s="356"/>
      <c r="C182" s="356"/>
      <c r="D182" s="356"/>
      <c r="E182" s="356"/>
      <c r="F182" s="356"/>
      <c r="G182" s="356"/>
      <c r="H182" s="356"/>
      <c r="I182" s="356"/>
      <c r="J182" s="356"/>
      <c r="K182" s="356"/>
      <c r="L182" s="356"/>
      <c r="M182" s="356"/>
      <c r="N182" s="356"/>
      <c r="O182" s="356"/>
      <c r="P182" s="356"/>
      <c r="Q182" s="356"/>
      <c r="R182" s="356"/>
      <c r="S182" s="356"/>
      <c r="T182" s="356"/>
      <c r="U182" s="356"/>
      <c r="V182" s="356"/>
      <c r="W182" s="356"/>
    </row>
    <row r="183" spans="1:23" ht="12.75" customHeight="1">
      <c r="A183" s="356"/>
      <c r="B183" s="356"/>
      <c r="C183" s="356"/>
      <c r="D183" s="356"/>
      <c r="E183" s="356"/>
      <c r="F183" s="356"/>
      <c r="G183" s="356"/>
      <c r="H183" s="356"/>
      <c r="I183" s="356"/>
      <c r="J183" s="356"/>
      <c r="K183" s="356"/>
      <c r="L183" s="356"/>
      <c r="M183" s="356"/>
      <c r="N183" s="356"/>
      <c r="O183" s="356"/>
      <c r="P183" s="356"/>
      <c r="Q183" s="356"/>
      <c r="R183" s="356"/>
      <c r="S183" s="356"/>
      <c r="T183" s="356"/>
      <c r="U183" s="356"/>
      <c r="V183" s="356"/>
      <c r="W183" s="356"/>
    </row>
    <row r="184" spans="1:23" ht="12.75" customHeight="1">
      <c r="A184" s="356"/>
      <c r="B184" s="356"/>
      <c r="C184" s="356"/>
      <c r="D184" s="356"/>
      <c r="E184" s="356"/>
      <c r="F184" s="356"/>
      <c r="G184" s="356"/>
      <c r="H184" s="356"/>
      <c r="I184" s="356"/>
      <c r="J184" s="356"/>
      <c r="K184" s="356"/>
      <c r="L184" s="356"/>
      <c r="M184" s="356"/>
      <c r="N184" s="356"/>
      <c r="O184" s="356"/>
      <c r="P184" s="356"/>
      <c r="Q184" s="356"/>
      <c r="R184" s="356"/>
      <c r="S184" s="356"/>
      <c r="T184" s="356"/>
      <c r="U184" s="356"/>
      <c r="V184" s="356"/>
      <c r="W184" s="356"/>
    </row>
    <row r="185" spans="1:23" ht="12.75" customHeight="1">
      <c r="A185" s="356"/>
      <c r="B185" s="356"/>
      <c r="C185" s="356"/>
      <c r="D185" s="356"/>
      <c r="E185" s="356"/>
      <c r="F185" s="356"/>
      <c r="G185" s="356"/>
      <c r="H185" s="356"/>
      <c r="I185" s="356"/>
      <c r="J185" s="356"/>
      <c r="K185" s="356"/>
      <c r="L185" s="356"/>
      <c r="M185" s="356"/>
      <c r="N185" s="356"/>
      <c r="O185" s="356"/>
      <c r="P185" s="356"/>
      <c r="Q185" s="356"/>
      <c r="R185" s="356"/>
      <c r="S185" s="356"/>
      <c r="T185" s="356"/>
      <c r="U185" s="356"/>
      <c r="V185" s="356"/>
      <c r="W185" s="356"/>
    </row>
    <row r="186" spans="1:23" ht="12.75" customHeight="1">
      <c r="A186" s="356"/>
      <c r="B186" s="356"/>
      <c r="C186" s="356"/>
      <c r="D186" s="356"/>
      <c r="E186" s="356"/>
      <c r="F186" s="356"/>
      <c r="G186" s="356"/>
      <c r="H186" s="356"/>
      <c r="I186" s="356"/>
      <c r="J186" s="356"/>
      <c r="K186" s="356"/>
      <c r="L186" s="356"/>
      <c r="M186" s="356"/>
      <c r="N186" s="356"/>
      <c r="O186" s="356"/>
      <c r="P186" s="356"/>
      <c r="Q186" s="356"/>
      <c r="R186" s="356"/>
      <c r="S186" s="356"/>
      <c r="T186" s="356"/>
      <c r="U186" s="356"/>
      <c r="V186" s="356"/>
      <c r="W186" s="356"/>
    </row>
    <row r="187" spans="1:23" ht="12.75" customHeight="1">
      <c r="A187" s="356"/>
      <c r="B187" s="356"/>
      <c r="C187" s="356"/>
      <c r="D187" s="356"/>
      <c r="E187" s="356"/>
      <c r="F187" s="356"/>
      <c r="G187" s="356"/>
      <c r="H187" s="356"/>
      <c r="I187" s="356"/>
      <c r="J187" s="356"/>
      <c r="K187" s="356"/>
      <c r="L187" s="356"/>
      <c r="M187" s="356"/>
      <c r="N187" s="356"/>
      <c r="O187" s="356"/>
      <c r="P187" s="356"/>
      <c r="Q187" s="356"/>
      <c r="R187" s="356"/>
      <c r="S187" s="356"/>
      <c r="T187" s="356"/>
      <c r="U187" s="356"/>
      <c r="V187" s="356"/>
      <c r="W187" s="356"/>
    </row>
    <row r="188" spans="1:23" ht="12.75" customHeight="1">
      <c r="A188" s="356"/>
      <c r="B188" s="356"/>
      <c r="C188" s="356"/>
      <c r="D188" s="356"/>
      <c r="E188" s="356"/>
      <c r="F188" s="356"/>
      <c r="G188" s="356"/>
      <c r="H188" s="356"/>
      <c r="I188" s="356"/>
      <c r="J188" s="356"/>
      <c r="K188" s="356"/>
      <c r="L188" s="356"/>
      <c r="M188" s="356"/>
      <c r="N188" s="356"/>
      <c r="O188" s="356"/>
      <c r="P188" s="356"/>
      <c r="Q188" s="356"/>
      <c r="R188" s="356"/>
      <c r="S188" s="356"/>
      <c r="T188" s="356"/>
      <c r="U188" s="356"/>
      <c r="V188" s="356"/>
      <c r="W188" s="356"/>
    </row>
    <row r="189" spans="1:23" ht="12.75" customHeight="1">
      <c r="A189" s="356"/>
      <c r="B189" s="356"/>
      <c r="C189" s="356"/>
      <c r="D189" s="356"/>
      <c r="E189" s="356"/>
      <c r="F189" s="356"/>
      <c r="G189" s="356"/>
      <c r="H189" s="356"/>
      <c r="I189" s="356"/>
      <c r="J189" s="356"/>
      <c r="K189" s="356"/>
      <c r="L189" s="356"/>
      <c r="M189" s="356"/>
      <c r="N189" s="356"/>
      <c r="O189" s="356"/>
      <c r="P189" s="356"/>
      <c r="Q189" s="356"/>
      <c r="R189" s="356"/>
      <c r="S189" s="356"/>
      <c r="T189" s="356"/>
      <c r="U189" s="356"/>
      <c r="V189" s="356"/>
      <c r="W189" s="356"/>
    </row>
    <row r="190" spans="1:23" ht="12.75" customHeight="1">
      <c r="A190" s="356"/>
      <c r="B190" s="356"/>
      <c r="C190" s="356"/>
      <c r="D190" s="356"/>
      <c r="E190" s="356"/>
      <c r="F190" s="356"/>
      <c r="G190" s="356"/>
      <c r="H190" s="356"/>
      <c r="I190" s="356"/>
      <c r="J190" s="356"/>
      <c r="K190" s="356"/>
      <c r="L190" s="356"/>
      <c r="M190" s="356"/>
      <c r="N190" s="356"/>
      <c r="O190" s="356"/>
      <c r="P190" s="356"/>
      <c r="Q190" s="356"/>
      <c r="R190" s="356"/>
      <c r="S190" s="356"/>
      <c r="T190" s="356"/>
      <c r="U190" s="356"/>
      <c r="V190" s="356"/>
      <c r="W190" s="356"/>
    </row>
    <row r="191" spans="1:23" ht="12.75" customHeight="1">
      <c r="A191" s="356"/>
      <c r="B191" s="356"/>
      <c r="C191" s="356"/>
      <c r="D191" s="356"/>
      <c r="E191" s="356"/>
      <c r="F191" s="356"/>
      <c r="G191" s="356"/>
      <c r="H191" s="356"/>
      <c r="I191" s="356"/>
      <c r="J191" s="356"/>
      <c r="K191" s="356"/>
      <c r="L191" s="356"/>
      <c r="M191" s="356"/>
      <c r="N191" s="356"/>
      <c r="O191" s="356"/>
      <c r="P191" s="356"/>
      <c r="Q191" s="356"/>
      <c r="R191" s="356"/>
      <c r="S191" s="356"/>
      <c r="T191" s="356"/>
      <c r="U191" s="356"/>
      <c r="V191" s="356"/>
      <c r="W191" s="356"/>
    </row>
    <row r="192" spans="1:23" ht="12.75" customHeight="1">
      <c r="A192" s="356"/>
      <c r="B192" s="356"/>
      <c r="C192" s="356"/>
      <c r="D192" s="356"/>
      <c r="E192" s="356"/>
      <c r="F192" s="356"/>
      <c r="G192" s="356"/>
      <c r="H192" s="356"/>
      <c r="I192" s="356"/>
      <c r="J192" s="356"/>
      <c r="K192" s="356"/>
      <c r="L192" s="356"/>
      <c r="M192" s="356"/>
      <c r="N192" s="356"/>
      <c r="O192" s="356"/>
      <c r="P192" s="356"/>
      <c r="Q192" s="356"/>
      <c r="R192" s="356"/>
      <c r="S192" s="356"/>
      <c r="T192" s="356"/>
      <c r="U192" s="356"/>
      <c r="V192" s="356"/>
      <c r="W192" s="356"/>
    </row>
    <row r="193" spans="1:23" ht="12.75" customHeight="1">
      <c r="A193" s="356"/>
      <c r="B193" s="356"/>
      <c r="C193" s="356"/>
      <c r="D193" s="356"/>
      <c r="E193" s="356"/>
      <c r="F193" s="356"/>
      <c r="G193" s="356"/>
      <c r="H193" s="356"/>
      <c r="I193" s="356"/>
      <c r="J193" s="356"/>
      <c r="K193" s="356"/>
      <c r="L193" s="356"/>
      <c r="M193" s="356"/>
      <c r="N193" s="356"/>
      <c r="O193" s="356"/>
      <c r="P193" s="356"/>
      <c r="Q193" s="356"/>
      <c r="R193" s="356"/>
      <c r="S193" s="356"/>
      <c r="T193" s="356"/>
      <c r="U193" s="356"/>
      <c r="V193" s="356"/>
      <c r="W193" s="356"/>
    </row>
    <row r="194" spans="1:23" ht="12.75" customHeight="1">
      <c r="A194" s="356"/>
      <c r="B194" s="356"/>
      <c r="C194" s="356"/>
      <c r="D194" s="356"/>
      <c r="E194" s="356"/>
      <c r="F194" s="356"/>
      <c r="G194" s="356"/>
      <c r="H194" s="356"/>
      <c r="I194" s="356"/>
      <c r="J194" s="356"/>
      <c r="K194" s="356"/>
      <c r="L194" s="356"/>
      <c r="M194" s="356"/>
      <c r="N194" s="356"/>
      <c r="O194" s="356"/>
      <c r="P194" s="356"/>
      <c r="Q194" s="356"/>
      <c r="R194" s="356"/>
      <c r="S194" s="356"/>
      <c r="T194" s="356"/>
      <c r="U194" s="356"/>
      <c r="V194" s="356"/>
      <c r="W194" s="356"/>
    </row>
    <row r="195" spans="1:23" ht="12.75" customHeight="1">
      <c r="A195" s="356"/>
      <c r="B195" s="356"/>
      <c r="C195" s="356"/>
      <c r="D195" s="356"/>
      <c r="E195" s="356"/>
      <c r="F195" s="356"/>
      <c r="G195" s="356"/>
      <c r="H195" s="356"/>
      <c r="I195" s="356"/>
      <c r="J195" s="356"/>
      <c r="K195" s="356"/>
      <c r="L195" s="356"/>
      <c r="M195" s="356"/>
      <c r="N195" s="356"/>
      <c r="O195" s="356"/>
      <c r="P195" s="356"/>
      <c r="Q195" s="356"/>
      <c r="R195" s="356"/>
      <c r="S195" s="356"/>
      <c r="T195" s="356"/>
      <c r="U195" s="356"/>
      <c r="V195" s="356"/>
      <c r="W195" s="356"/>
    </row>
    <row r="196" spans="1:23" ht="12.75" customHeight="1">
      <c r="A196" s="356"/>
      <c r="B196" s="356"/>
      <c r="C196" s="356"/>
      <c r="D196" s="356"/>
      <c r="E196" s="356"/>
      <c r="F196" s="356"/>
      <c r="G196" s="356"/>
      <c r="H196" s="356"/>
      <c r="I196" s="356"/>
      <c r="J196" s="356"/>
      <c r="K196" s="356"/>
      <c r="L196" s="356"/>
      <c r="M196" s="356"/>
      <c r="N196" s="356"/>
      <c r="O196" s="356"/>
      <c r="P196" s="356"/>
      <c r="Q196" s="356"/>
      <c r="R196" s="356"/>
      <c r="S196" s="356"/>
      <c r="T196" s="356"/>
      <c r="U196" s="356"/>
      <c r="V196" s="356"/>
      <c r="W196" s="356"/>
    </row>
    <row r="197" spans="1:23" ht="12.75" customHeight="1">
      <c r="A197" s="356"/>
      <c r="B197" s="356"/>
      <c r="C197" s="356"/>
      <c r="D197" s="356"/>
      <c r="E197" s="356"/>
      <c r="F197" s="356"/>
      <c r="G197" s="356"/>
      <c r="H197" s="356"/>
      <c r="I197" s="356"/>
      <c r="J197" s="356"/>
      <c r="K197" s="356"/>
      <c r="L197" s="356"/>
      <c r="M197" s="356"/>
      <c r="N197" s="356"/>
      <c r="O197" s="356"/>
      <c r="P197" s="356"/>
      <c r="Q197" s="356"/>
      <c r="R197" s="356"/>
      <c r="S197" s="356"/>
      <c r="T197" s="356"/>
      <c r="U197" s="356"/>
      <c r="V197" s="356"/>
      <c r="W197" s="356"/>
    </row>
    <row r="198" spans="1:23" ht="12.75" customHeight="1">
      <c r="A198" s="356"/>
      <c r="B198" s="356"/>
      <c r="C198" s="356"/>
      <c r="D198" s="356"/>
      <c r="E198" s="356"/>
      <c r="F198" s="356"/>
      <c r="G198" s="356"/>
      <c r="H198" s="356"/>
      <c r="I198" s="356"/>
      <c r="J198" s="356"/>
      <c r="K198" s="356"/>
      <c r="L198" s="356"/>
      <c r="M198" s="356"/>
      <c r="N198" s="356"/>
      <c r="O198" s="356"/>
      <c r="P198" s="356"/>
      <c r="Q198" s="356"/>
      <c r="R198" s="356"/>
      <c r="S198" s="356"/>
      <c r="T198" s="356"/>
      <c r="U198" s="356"/>
      <c r="V198" s="356"/>
      <c r="W198" s="356"/>
    </row>
    <row r="199" spans="1:23" ht="12.75" customHeight="1">
      <c r="A199" s="356"/>
      <c r="B199" s="356"/>
      <c r="C199" s="356"/>
      <c r="D199" s="356"/>
      <c r="E199" s="356"/>
      <c r="F199" s="356"/>
      <c r="G199" s="356"/>
      <c r="H199" s="356"/>
      <c r="I199" s="356"/>
      <c r="J199" s="356"/>
      <c r="K199" s="356"/>
      <c r="L199" s="356"/>
      <c r="M199" s="356"/>
      <c r="N199" s="356"/>
      <c r="O199" s="356"/>
      <c r="P199" s="356"/>
      <c r="Q199" s="356"/>
      <c r="R199" s="356"/>
      <c r="S199" s="356"/>
      <c r="T199" s="356"/>
      <c r="U199" s="356"/>
      <c r="V199" s="356"/>
      <c r="W199" s="356"/>
    </row>
    <row r="200" spans="1:23" ht="12.75" customHeight="1">
      <c r="A200" s="356"/>
      <c r="B200" s="356"/>
      <c r="C200" s="356"/>
      <c r="D200" s="356"/>
      <c r="E200" s="356"/>
      <c r="F200" s="356"/>
      <c r="G200" s="356"/>
      <c r="H200" s="356"/>
      <c r="I200" s="356"/>
      <c r="J200" s="356"/>
      <c r="K200" s="356"/>
      <c r="L200" s="356"/>
      <c r="M200" s="356"/>
      <c r="N200" s="356"/>
      <c r="O200" s="356"/>
      <c r="P200" s="356"/>
      <c r="Q200" s="356"/>
      <c r="R200" s="356"/>
      <c r="S200" s="356"/>
      <c r="T200" s="356"/>
      <c r="U200" s="356"/>
      <c r="V200" s="356"/>
      <c r="W200" s="356"/>
    </row>
    <row r="201" spans="1:23" ht="12.75" customHeight="1">
      <c r="A201" s="356"/>
      <c r="B201" s="356"/>
      <c r="C201" s="356"/>
      <c r="D201" s="356"/>
      <c r="E201" s="356"/>
      <c r="F201" s="356"/>
      <c r="G201" s="356"/>
      <c r="H201" s="356"/>
      <c r="I201" s="356"/>
      <c r="J201" s="356"/>
      <c r="K201" s="356"/>
      <c r="L201" s="356"/>
      <c r="M201" s="356"/>
      <c r="N201" s="356"/>
      <c r="O201" s="356"/>
      <c r="P201" s="356"/>
      <c r="Q201" s="356"/>
      <c r="R201" s="356"/>
      <c r="S201" s="356"/>
      <c r="T201" s="356"/>
      <c r="U201" s="356"/>
      <c r="V201" s="356"/>
      <c r="W201" s="356"/>
    </row>
    <row r="202" spans="1:23" ht="12.75" customHeight="1">
      <c r="A202" s="356"/>
      <c r="B202" s="356"/>
      <c r="C202" s="356"/>
      <c r="D202" s="356"/>
      <c r="E202" s="356"/>
      <c r="F202" s="356"/>
      <c r="G202" s="356"/>
      <c r="H202" s="356"/>
      <c r="I202" s="356"/>
      <c r="J202" s="356"/>
      <c r="K202" s="356"/>
      <c r="L202" s="356"/>
      <c r="M202" s="356"/>
      <c r="N202" s="356"/>
      <c r="O202" s="356"/>
      <c r="P202" s="356"/>
      <c r="Q202" s="356"/>
      <c r="R202" s="356"/>
      <c r="S202" s="356"/>
      <c r="T202" s="356"/>
      <c r="U202" s="356"/>
      <c r="V202" s="356"/>
      <c r="W202" s="356"/>
    </row>
    <row r="203" spans="1:23" ht="12.75" customHeight="1">
      <c r="A203" s="356"/>
      <c r="B203" s="356"/>
      <c r="C203" s="356"/>
      <c r="D203" s="356"/>
      <c r="E203" s="356"/>
      <c r="F203" s="356"/>
      <c r="G203" s="356"/>
      <c r="H203" s="356"/>
      <c r="I203" s="356"/>
      <c r="J203" s="356"/>
      <c r="K203" s="356"/>
      <c r="L203" s="356"/>
      <c r="M203" s="356"/>
      <c r="N203" s="356"/>
      <c r="O203" s="356"/>
      <c r="P203" s="356"/>
      <c r="Q203" s="356"/>
      <c r="R203" s="356"/>
      <c r="S203" s="356"/>
      <c r="T203" s="356"/>
      <c r="U203" s="356"/>
      <c r="V203" s="356"/>
      <c r="W203" s="356"/>
    </row>
    <row r="204" spans="1:23" ht="12.75" customHeight="1">
      <c r="A204" s="356"/>
      <c r="B204" s="356"/>
      <c r="C204" s="356"/>
      <c r="D204" s="356"/>
      <c r="E204" s="356"/>
      <c r="F204" s="356"/>
      <c r="G204" s="356"/>
      <c r="H204" s="356"/>
      <c r="I204" s="356"/>
      <c r="J204" s="356"/>
      <c r="K204" s="356"/>
      <c r="L204" s="356"/>
      <c r="M204" s="356"/>
      <c r="N204" s="356"/>
      <c r="O204" s="356"/>
      <c r="P204" s="356"/>
      <c r="Q204" s="356"/>
      <c r="R204" s="356"/>
      <c r="S204" s="356"/>
      <c r="T204" s="356"/>
      <c r="U204" s="356"/>
      <c r="V204" s="356"/>
      <c r="W204" s="356"/>
    </row>
    <row r="205" spans="1:23" ht="12.75" customHeight="1">
      <c r="A205" s="356"/>
      <c r="B205" s="356"/>
      <c r="C205" s="356"/>
      <c r="D205" s="356"/>
      <c r="E205" s="356"/>
      <c r="F205" s="356"/>
      <c r="G205" s="356"/>
      <c r="H205" s="356"/>
      <c r="I205" s="356"/>
      <c r="J205" s="356"/>
      <c r="K205" s="356"/>
      <c r="L205" s="356"/>
      <c r="M205" s="356"/>
      <c r="N205" s="356"/>
      <c r="O205" s="356"/>
      <c r="P205" s="356"/>
      <c r="Q205" s="356"/>
      <c r="R205" s="356"/>
      <c r="S205" s="356"/>
      <c r="T205" s="356"/>
      <c r="U205" s="356"/>
      <c r="V205" s="356"/>
      <c r="W205" s="356"/>
    </row>
    <row r="206" spans="1:23" ht="12.75" customHeight="1">
      <c r="A206" s="356"/>
      <c r="B206" s="356"/>
      <c r="C206" s="356"/>
      <c r="D206" s="356"/>
      <c r="E206" s="356"/>
      <c r="F206" s="356"/>
      <c r="G206" s="356"/>
      <c r="H206" s="356"/>
      <c r="I206" s="356"/>
      <c r="J206" s="356"/>
      <c r="K206" s="356"/>
      <c r="L206" s="356"/>
      <c r="M206" s="356"/>
      <c r="N206" s="356"/>
      <c r="O206" s="356"/>
      <c r="P206" s="356"/>
      <c r="Q206" s="356"/>
      <c r="R206" s="356"/>
      <c r="S206" s="356"/>
      <c r="T206" s="356"/>
      <c r="U206" s="356"/>
      <c r="V206" s="356"/>
      <c r="W206" s="356"/>
    </row>
    <row r="207" spans="1:23" ht="12.75" customHeight="1">
      <c r="A207" s="356"/>
      <c r="B207" s="356"/>
      <c r="C207" s="356"/>
      <c r="D207" s="356"/>
      <c r="E207" s="356"/>
      <c r="F207" s="356"/>
      <c r="G207" s="356"/>
      <c r="H207" s="356"/>
      <c r="I207" s="356"/>
      <c r="J207" s="356"/>
      <c r="K207" s="356"/>
      <c r="L207" s="356"/>
      <c r="M207" s="356"/>
      <c r="N207" s="356"/>
      <c r="O207" s="356"/>
      <c r="P207" s="356"/>
      <c r="Q207" s="356"/>
      <c r="R207" s="356"/>
      <c r="S207" s="356"/>
      <c r="T207" s="356"/>
      <c r="U207" s="356"/>
      <c r="V207" s="356"/>
      <c r="W207" s="356"/>
    </row>
    <row r="208" spans="1:23" ht="12.75" customHeight="1">
      <c r="A208" s="356"/>
      <c r="B208" s="356"/>
      <c r="C208" s="356"/>
      <c r="D208" s="356"/>
      <c r="E208" s="356"/>
      <c r="F208" s="356"/>
      <c r="G208" s="356"/>
      <c r="H208" s="356"/>
      <c r="I208" s="356"/>
      <c r="J208" s="356"/>
      <c r="K208" s="356"/>
      <c r="L208" s="356"/>
      <c r="M208" s="356"/>
      <c r="N208" s="356"/>
      <c r="O208" s="356"/>
      <c r="P208" s="356"/>
      <c r="Q208" s="356"/>
      <c r="R208" s="356"/>
      <c r="S208" s="356"/>
      <c r="T208" s="356"/>
      <c r="U208" s="356"/>
      <c r="V208" s="356"/>
      <c r="W208" s="356"/>
    </row>
    <row r="209" spans="1:23" ht="12.75" customHeight="1">
      <c r="A209" s="356"/>
      <c r="B209" s="356"/>
      <c r="C209" s="356"/>
      <c r="D209" s="356"/>
      <c r="E209" s="356"/>
      <c r="F209" s="356"/>
      <c r="G209" s="356"/>
      <c r="H209" s="356"/>
      <c r="I209" s="356"/>
      <c r="J209" s="356"/>
      <c r="K209" s="356"/>
      <c r="L209" s="356"/>
      <c r="M209" s="356"/>
      <c r="N209" s="356"/>
      <c r="O209" s="356"/>
      <c r="P209" s="356"/>
      <c r="Q209" s="356"/>
      <c r="R209" s="356"/>
      <c r="S209" s="356"/>
      <c r="T209" s="356"/>
      <c r="U209" s="356"/>
      <c r="V209" s="356"/>
      <c r="W209" s="356"/>
    </row>
    <row r="210" spans="1:23" ht="12.75" customHeight="1">
      <c r="A210" s="356"/>
      <c r="B210" s="356"/>
      <c r="C210" s="356"/>
      <c r="D210" s="356"/>
      <c r="E210" s="356"/>
      <c r="F210" s="356"/>
      <c r="G210" s="356"/>
      <c r="H210" s="356"/>
      <c r="I210" s="356"/>
      <c r="J210" s="356"/>
      <c r="K210" s="356"/>
      <c r="L210" s="356"/>
      <c r="M210" s="356"/>
      <c r="N210" s="356"/>
      <c r="O210" s="356"/>
      <c r="P210" s="356"/>
      <c r="Q210" s="356"/>
      <c r="R210" s="356"/>
      <c r="S210" s="356"/>
      <c r="T210" s="356"/>
      <c r="U210" s="356"/>
      <c r="V210" s="356"/>
      <c r="W210" s="356"/>
    </row>
    <row r="211" spans="1:23" ht="12.75" customHeight="1">
      <c r="A211" s="356"/>
      <c r="B211" s="356"/>
      <c r="C211" s="356"/>
      <c r="D211" s="356"/>
      <c r="E211" s="356"/>
      <c r="F211" s="356"/>
      <c r="G211" s="356"/>
      <c r="H211" s="356"/>
      <c r="I211" s="356"/>
      <c r="J211" s="356"/>
      <c r="K211" s="356"/>
      <c r="L211" s="356"/>
      <c r="M211" s="356"/>
      <c r="N211" s="356"/>
      <c r="O211" s="356"/>
      <c r="P211" s="356"/>
      <c r="Q211" s="356"/>
      <c r="R211" s="356"/>
      <c r="S211" s="356"/>
      <c r="T211" s="356"/>
      <c r="U211" s="356"/>
      <c r="V211" s="356"/>
      <c r="W211" s="356"/>
    </row>
    <row r="212" spans="1:23" ht="12.75" customHeight="1">
      <c r="A212" s="356"/>
      <c r="B212" s="356"/>
      <c r="C212" s="356"/>
      <c r="D212" s="356"/>
      <c r="E212" s="356"/>
      <c r="F212" s="356"/>
      <c r="G212" s="356"/>
      <c r="H212" s="356"/>
      <c r="I212" s="356"/>
      <c r="J212" s="356"/>
      <c r="K212" s="356"/>
      <c r="L212" s="356"/>
      <c r="M212" s="356"/>
      <c r="N212" s="356"/>
      <c r="O212" s="356"/>
      <c r="P212" s="356"/>
      <c r="Q212" s="356"/>
      <c r="R212" s="356"/>
      <c r="S212" s="356"/>
      <c r="T212" s="356"/>
      <c r="U212" s="356"/>
      <c r="V212" s="356"/>
      <c r="W212" s="356"/>
    </row>
    <row r="213" spans="1:23" ht="12.75" customHeight="1">
      <c r="A213" s="356"/>
      <c r="B213" s="356"/>
      <c r="C213" s="356"/>
      <c r="D213" s="356"/>
      <c r="E213" s="356"/>
      <c r="F213" s="356"/>
      <c r="G213" s="356"/>
      <c r="H213" s="356"/>
      <c r="I213" s="356"/>
      <c r="J213" s="356"/>
      <c r="K213" s="356"/>
      <c r="L213" s="356"/>
      <c r="M213" s="356"/>
      <c r="N213" s="356"/>
      <c r="O213" s="356"/>
      <c r="P213" s="356"/>
      <c r="Q213" s="356"/>
      <c r="R213" s="356"/>
      <c r="S213" s="356"/>
      <c r="T213" s="356"/>
      <c r="U213" s="356"/>
      <c r="V213" s="356"/>
      <c r="W213" s="356"/>
    </row>
    <row r="214" spans="1:23" ht="12.75" customHeight="1">
      <c r="A214" s="356"/>
      <c r="B214" s="356"/>
      <c r="C214" s="356"/>
      <c r="D214" s="356"/>
      <c r="E214" s="356"/>
      <c r="F214" s="356"/>
      <c r="G214" s="356"/>
      <c r="H214" s="356"/>
      <c r="I214" s="356"/>
      <c r="J214" s="356"/>
      <c r="K214" s="356"/>
      <c r="L214" s="356"/>
      <c r="M214" s="356"/>
      <c r="N214" s="356"/>
      <c r="O214" s="356"/>
      <c r="P214" s="356"/>
      <c r="Q214" s="356"/>
      <c r="R214" s="356"/>
      <c r="S214" s="356"/>
      <c r="T214" s="356"/>
      <c r="U214" s="356"/>
      <c r="V214" s="356"/>
      <c r="W214" s="356"/>
    </row>
    <row r="215" spans="1:23" ht="12.75" customHeight="1">
      <c r="A215" s="356"/>
      <c r="B215" s="356"/>
      <c r="C215" s="356"/>
      <c r="D215" s="356"/>
      <c r="E215" s="356"/>
      <c r="F215" s="356"/>
      <c r="G215" s="356"/>
      <c r="H215" s="356"/>
      <c r="I215" s="356"/>
      <c r="J215" s="356"/>
      <c r="K215" s="356"/>
      <c r="L215" s="356"/>
      <c r="M215" s="356"/>
      <c r="N215" s="356"/>
      <c r="O215" s="356"/>
      <c r="P215" s="356"/>
      <c r="Q215" s="356"/>
      <c r="R215" s="356"/>
      <c r="S215" s="356"/>
      <c r="T215" s="356"/>
      <c r="U215" s="356"/>
      <c r="V215" s="356"/>
      <c r="W215" s="356"/>
    </row>
    <row r="216" spans="1:23" ht="12.75" customHeight="1">
      <c r="A216" s="356"/>
      <c r="B216" s="356"/>
      <c r="C216" s="356"/>
      <c r="D216" s="356"/>
      <c r="E216" s="356"/>
      <c r="F216" s="356"/>
      <c r="G216" s="356"/>
      <c r="H216" s="356"/>
      <c r="I216" s="356"/>
      <c r="J216" s="356"/>
      <c r="K216" s="356"/>
      <c r="L216" s="356"/>
      <c r="M216" s="356"/>
      <c r="N216" s="356"/>
      <c r="O216" s="356"/>
      <c r="P216" s="356"/>
      <c r="Q216" s="356"/>
      <c r="R216" s="356"/>
      <c r="S216" s="356"/>
      <c r="T216" s="356"/>
      <c r="U216" s="356"/>
      <c r="V216" s="356"/>
      <c r="W216" s="356"/>
    </row>
    <row r="217" spans="1:23" ht="12.75" customHeight="1">
      <c r="A217" s="356"/>
      <c r="B217" s="356"/>
      <c r="C217" s="356"/>
      <c r="D217" s="356"/>
      <c r="E217" s="356"/>
      <c r="F217" s="356"/>
      <c r="G217" s="356"/>
      <c r="H217" s="356"/>
      <c r="I217" s="356"/>
      <c r="J217" s="356"/>
      <c r="K217" s="356"/>
      <c r="L217" s="356"/>
      <c r="M217" s="356"/>
      <c r="N217" s="356"/>
      <c r="O217" s="356"/>
      <c r="P217" s="356"/>
      <c r="Q217" s="356"/>
      <c r="R217" s="356"/>
      <c r="S217" s="356"/>
      <c r="T217" s="356"/>
      <c r="U217" s="356"/>
      <c r="V217" s="356"/>
      <c r="W217" s="356"/>
    </row>
    <row r="218" spans="1:23" ht="12.75" customHeight="1">
      <c r="A218" s="356"/>
      <c r="B218" s="356"/>
      <c r="C218" s="356"/>
      <c r="D218" s="356"/>
      <c r="E218" s="356"/>
      <c r="F218" s="356"/>
      <c r="G218" s="356"/>
      <c r="H218" s="356"/>
      <c r="I218" s="356"/>
      <c r="J218" s="356"/>
      <c r="K218" s="356"/>
      <c r="L218" s="356"/>
      <c r="M218" s="356"/>
      <c r="N218" s="356"/>
      <c r="O218" s="356"/>
      <c r="P218" s="356"/>
      <c r="Q218" s="356"/>
      <c r="R218" s="356"/>
      <c r="S218" s="356"/>
      <c r="T218" s="356"/>
      <c r="U218" s="356"/>
      <c r="V218" s="356"/>
      <c r="W218" s="356"/>
    </row>
    <row r="219" spans="1:23" ht="15.75" customHeight="1"/>
    <row r="220" spans="1:23" ht="15.75" customHeight="1"/>
    <row r="221" spans="1:23" ht="15.75" customHeight="1"/>
    <row r="222" spans="1:23" ht="15.75" customHeight="1"/>
    <row r="223" spans="1:23" ht="15.75" customHeight="1"/>
    <row r="224" spans="1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2:D2"/>
    <mergeCell ref="B10:D10"/>
  </mergeCells>
  <printOptions horizontalCentered="1"/>
  <pageMargins left="0.75" right="0.75" top="1" bottom="1" header="0" footer="0"/>
  <pageSetup paperSize="9" scale="12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7.140625" customWidth="1"/>
    <col min="2" max="2" width="18.85546875" customWidth="1"/>
    <col min="3" max="3" width="37.140625" customWidth="1"/>
    <col min="4" max="4" width="52" customWidth="1"/>
    <col min="5" max="6" width="9.140625" customWidth="1"/>
    <col min="7" max="24" width="8.7109375" customWidth="1"/>
  </cols>
  <sheetData>
    <row r="1" spans="1:24" ht="23.25" customHeight="1">
      <c r="A1" s="18" t="s">
        <v>15</v>
      </c>
      <c r="B1" s="19" t="s">
        <v>16</v>
      </c>
      <c r="C1" s="19" t="s">
        <v>17</v>
      </c>
      <c r="D1" s="20" t="s">
        <v>18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3.25" customHeight="1">
      <c r="A2" s="22">
        <v>1</v>
      </c>
      <c r="B2" s="23" t="s">
        <v>19</v>
      </c>
      <c r="C2" s="24" t="s">
        <v>20</v>
      </c>
      <c r="D2" s="25" t="s">
        <v>21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23.25" customHeight="1">
      <c r="A3" s="27">
        <v>2</v>
      </c>
      <c r="B3" s="28" t="s">
        <v>22</v>
      </c>
      <c r="C3" s="24" t="s">
        <v>23</v>
      </c>
      <c r="D3" s="25" t="s">
        <v>24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23.25" customHeight="1">
      <c r="A4" s="27">
        <v>3</v>
      </c>
      <c r="B4" s="28" t="s">
        <v>25</v>
      </c>
      <c r="C4" s="24" t="s">
        <v>26</v>
      </c>
      <c r="D4" s="25" t="s">
        <v>27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ht="23.25" customHeight="1">
      <c r="A5" s="27">
        <v>4</v>
      </c>
      <c r="B5" s="28" t="s">
        <v>28</v>
      </c>
      <c r="C5" s="24" t="s">
        <v>29</v>
      </c>
      <c r="D5" s="25" t="s">
        <v>30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3.25" customHeight="1">
      <c r="A6" s="27">
        <v>5</v>
      </c>
      <c r="B6" s="28" t="s">
        <v>31</v>
      </c>
      <c r="C6" s="24" t="s">
        <v>23</v>
      </c>
      <c r="D6" s="25" t="s">
        <v>32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23.25" customHeight="1">
      <c r="A7" s="27">
        <v>6</v>
      </c>
      <c r="B7" s="28" t="s">
        <v>33</v>
      </c>
      <c r="C7" s="24" t="s">
        <v>26</v>
      </c>
      <c r="D7" s="25" t="s">
        <v>34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ht="23.25" customHeight="1">
      <c r="A8" s="27">
        <v>7</v>
      </c>
      <c r="B8" s="28" t="s">
        <v>35</v>
      </c>
      <c r="C8" s="24" t="s">
        <v>29</v>
      </c>
      <c r="D8" s="25" t="s">
        <v>36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ht="23.25" customHeight="1">
      <c r="A9" s="27">
        <v>8</v>
      </c>
      <c r="B9" s="28" t="s">
        <v>37</v>
      </c>
      <c r="C9" s="24" t="s">
        <v>29</v>
      </c>
      <c r="D9" s="25" t="s">
        <v>36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23.25" customHeight="1">
      <c r="A10" s="27">
        <v>9</v>
      </c>
      <c r="B10" s="28" t="s">
        <v>38</v>
      </c>
      <c r="C10" s="24" t="s">
        <v>39</v>
      </c>
      <c r="D10" s="25" t="s">
        <v>40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23.25" customHeight="1">
      <c r="A11" s="27">
        <v>10</v>
      </c>
      <c r="B11" s="28" t="s">
        <v>41</v>
      </c>
      <c r="C11" s="24" t="s">
        <v>29</v>
      </c>
      <c r="D11" s="25" t="s">
        <v>29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23.25" customHeight="1">
      <c r="A12" s="27">
        <v>11</v>
      </c>
      <c r="B12" s="28" t="s">
        <v>42</v>
      </c>
      <c r="C12" s="24" t="s">
        <v>43</v>
      </c>
      <c r="D12" s="25" t="s">
        <v>44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4" ht="23.25" customHeight="1">
      <c r="A13" s="27">
        <v>12</v>
      </c>
      <c r="B13" s="28" t="s">
        <v>45</v>
      </c>
      <c r="C13" s="24" t="s">
        <v>20</v>
      </c>
      <c r="D13" s="25" t="s">
        <v>46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4" ht="23.25" customHeight="1">
      <c r="A14" s="27">
        <v>13</v>
      </c>
      <c r="B14" s="28" t="s">
        <v>47</v>
      </c>
      <c r="C14" s="24" t="s">
        <v>29</v>
      </c>
      <c r="D14" s="25" t="s">
        <v>48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ht="23.25" customHeight="1">
      <c r="A15" s="27">
        <v>14</v>
      </c>
      <c r="B15" s="28" t="s">
        <v>49</v>
      </c>
      <c r="C15" s="24" t="s">
        <v>43</v>
      </c>
      <c r="D15" s="25" t="s">
        <v>44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ht="23.25" customHeight="1">
      <c r="A16" s="27">
        <v>15</v>
      </c>
      <c r="B16" s="29" t="s">
        <v>50</v>
      </c>
      <c r="C16" s="24" t="s">
        <v>43</v>
      </c>
      <c r="D16" s="25" t="s">
        <v>44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ht="23.25" customHeight="1">
      <c r="A17" s="27">
        <v>16</v>
      </c>
      <c r="B17" s="28" t="s">
        <v>51</v>
      </c>
      <c r="C17" s="24" t="s">
        <v>29</v>
      </c>
      <c r="D17" s="25" t="s">
        <v>52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ht="23.25" customHeight="1">
      <c r="A18" s="27">
        <v>17</v>
      </c>
      <c r="B18" s="28" t="s">
        <v>53</v>
      </c>
      <c r="C18" s="24" t="s">
        <v>43</v>
      </c>
      <c r="D18" s="25" t="s">
        <v>54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23.25" customHeight="1">
      <c r="A19" s="27">
        <v>18</v>
      </c>
      <c r="B19" s="28" t="s">
        <v>55</v>
      </c>
      <c r="C19" s="24" t="s">
        <v>29</v>
      </c>
      <c r="D19" s="25" t="s">
        <v>56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ht="23.25" customHeight="1">
      <c r="A20" s="27">
        <v>19</v>
      </c>
      <c r="B20" s="28" t="s">
        <v>57</v>
      </c>
      <c r="C20" s="24" t="s">
        <v>29</v>
      </c>
      <c r="D20" s="25" t="s">
        <v>58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ht="23.25" customHeight="1">
      <c r="A21" s="27">
        <v>20</v>
      </c>
      <c r="B21" s="28" t="s">
        <v>59</v>
      </c>
      <c r="C21" s="24" t="s">
        <v>43</v>
      </c>
      <c r="D21" s="25" t="s">
        <v>44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ht="23.25" customHeight="1">
      <c r="A22" s="27">
        <v>21</v>
      </c>
      <c r="B22" s="28" t="s">
        <v>60</v>
      </c>
      <c r="C22" s="24" t="s">
        <v>29</v>
      </c>
      <c r="D22" s="25" t="s">
        <v>61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 ht="23.25" customHeight="1">
      <c r="A23" s="27">
        <v>22</v>
      </c>
      <c r="B23" s="28" t="s">
        <v>62</v>
      </c>
      <c r="C23" s="24" t="s">
        <v>26</v>
      </c>
      <c r="D23" s="25" t="s">
        <v>63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 ht="23.25" customHeight="1">
      <c r="A24" s="27">
        <v>23</v>
      </c>
      <c r="B24" s="28" t="s">
        <v>64</v>
      </c>
      <c r="C24" s="24" t="s">
        <v>29</v>
      </c>
      <c r="D24" s="25" t="s">
        <v>65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 ht="23.25" customHeight="1">
      <c r="A25" s="27">
        <v>24</v>
      </c>
      <c r="B25" s="28" t="s">
        <v>66</v>
      </c>
      <c r="C25" s="24" t="s">
        <v>29</v>
      </c>
      <c r="D25" s="25" t="s">
        <v>65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23.25" customHeight="1">
      <c r="A26" s="27">
        <v>25</v>
      </c>
      <c r="B26" s="28" t="s">
        <v>67</v>
      </c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23.25" customHeight="1">
      <c r="A27" s="27">
        <v>26</v>
      </c>
      <c r="B27" s="28" t="s">
        <v>68</v>
      </c>
      <c r="C27" s="24" t="s">
        <v>29</v>
      </c>
      <c r="D27" s="25" t="s">
        <v>69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23.25" customHeight="1">
      <c r="A28" s="27">
        <v>27</v>
      </c>
      <c r="B28" s="28" t="s">
        <v>70</v>
      </c>
      <c r="C28" s="24" t="s">
        <v>43</v>
      </c>
      <c r="D28" s="25" t="s">
        <v>44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23.25" customHeight="1">
      <c r="A29" s="27">
        <v>28</v>
      </c>
      <c r="B29" s="28" t="s">
        <v>71</v>
      </c>
      <c r="C29" s="24" t="s">
        <v>23</v>
      </c>
      <c r="D29" s="25" t="s">
        <v>72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23.25" customHeight="1">
      <c r="A30" s="27">
        <v>29</v>
      </c>
      <c r="B30" s="28" t="s">
        <v>73</v>
      </c>
      <c r="C30" s="24" t="s">
        <v>23</v>
      </c>
      <c r="D30" s="25" t="s">
        <v>74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23.25" customHeight="1">
      <c r="A31" s="27">
        <v>30</v>
      </c>
      <c r="B31" s="28" t="s">
        <v>75</v>
      </c>
      <c r="C31" s="24" t="s">
        <v>43</v>
      </c>
      <c r="D31" s="25" t="s">
        <v>44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4" ht="23.25" customHeight="1">
      <c r="A32" s="27">
        <v>31</v>
      </c>
      <c r="B32" s="28" t="s">
        <v>76</v>
      </c>
      <c r="C32" s="24" t="s">
        <v>39</v>
      </c>
      <c r="D32" s="25" t="s">
        <v>77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:24" ht="23.25" customHeight="1">
      <c r="A33" s="27">
        <v>32</v>
      </c>
      <c r="B33" s="28" t="s">
        <v>78</v>
      </c>
      <c r="C33" s="24" t="s">
        <v>29</v>
      </c>
      <c r="D33" s="25" t="s">
        <v>79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:24" ht="23.25" customHeight="1">
      <c r="A34" s="27">
        <v>33</v>
      </c>
      <c r="B34" s="28" t="s">
        <v>80</v>
      </c>
      <c r="C34" s="24" t="s">
        <v>29</v>
      </c>
      <c r="D34" s="25" t="s">
        <v>81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1:24" ht="23.25" customHeight="1">
      <c r="A35" s="30">
        <v>34</v>
      </c>
      <c r="B35" s="31" t="s">
        <v>82</v>
      </c>
      <c r="C35" s="24" t="s">
        <v>43</v>
      </c>
      <c r="D35" s="25" t="s">
        <v>44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23.25" customHeight="1">
      <c r="A36" s="27">
        <v>35</v>
      </c>
      <c r="B36" s="28" t="s">
        <v>83</v>
      </c>
      <c r="C36" s="24" t="s">
        <v>29</v>
      </c>
      <c r="D36" s="25" t="s">
        <v>84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23.25" customHeight="1">
      <c r="A37" s="27">
        <v>36</v>
      </c>
      <c r="B37" s="28" t="s">
        <v>85</v>
      </c>
      <c r="C37" s="24"/>
      <c r="D37" s="25" t="s">
        <v>86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23.25" customHeight="1">
      <c r="A38" s="27">
        <v>37</v>
      </c>
      <c r="B38" s="28" t="s">
        <v>87</v>
      </c>
      <c r="C38" s="24" t="s">
        <v>88</v>
      </c>
      <c r="D38" s="25" t="s">
        <v>89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ht="23.25" customHeight="1">
      <c r="A39" s="27">
        <v>38</v>
      </c>
      <c r="B39" s="28" t="s">
        <v>90</v>
      </c>
      <c r="C39" s="24" t="s">
        <v>43</v>
      </c>
      <c r="D39" s="25" t="s">
        <v>44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ht="23.25" customHeight="1">
      <c r="A40" s="27">
        <v>39</v>
      </c>
      <c r="B40" s="28" t="s">
        <v>91</v>
      </c>
      <c r="C40" s="24" t="s">
        <v>43</v>
      </c>
      <c r="D40" s="25" t="s">
        <v>92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3.25" customHeight="1">
      <c r="A41" s="27">
        <v>40</v>
      </c>
      <c r="B41" s="28" t="s">
        <v>93</v>
      </c>
      <c r="C41" s="24" t="s">
        <v>29</v>
      </c>
      <c r="D41" s="25" t="s">
        <v>94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23.25" customHeight="1">
      <c r="A42" s="27">
        <v>41</v>
      </c>
      <c r="B42" s="29" t="s">
        <v>95</v>
      </c>
      <c r="C42" s="24" t="s">
        <v>23</v>
      </c>
      <c r="D42" s="25" t="s">
        <v>96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23.25" customHeight="1">
      <c r="A43" s="27">
        <v>42</v>
      </c>
      <c r="B43" s="28" t="s">
        <v>97</v>
      </c>
      <c r="C43" s="24" t="s">
        <v>23</v>
      </c>
      <c r="D43" s="25" t="s">
        <v>98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23.25" customHeight="1">
      <c r="A44" s="27">
        <v>43</v>
      </c>
      <c r="B44" s="28" t="s">
        <v>99</v>
      </c>
      <c r="C44" s="24" t="s">
        <v>43</v>
      </c>
      <c r="D44" s="25" t="s">
        <v>44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23.25" customHeight="1">
      <c r="A45" s="30">
        <v>44</v>
      </c>
      <c r="B45" s="31" t="s">
        <v>100</v>
      </c>
      <c r="C45" s="24" t="s">
        <v>43</v>
      </c>
      <c r="D45" s="25" t="s">
        <v>44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1:24" ht="23.25" customHeight="1">
      <c r="A46" s="27">
        <v>45</v>
      </c>
      <c r="B46" s="32" t="s">
        <v>101</v>
      </c>
      <c r="C46" s="24" t="s">
        <v>29</v>
      </c>
      <c r="D46" s="25" t="s">
        <v>102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spans="1:24" ht="23.25" customHeight="1">
      <c r="A47" s="30">
        <v>46</v>
      </c>
      <c r="B47" s="31" t="s">
        <v>103</v>
      </c>
      <c r="C47" s="24" t="s">
        <v>43</v>
      </c>
      <c r="D47" s="25" t="s">
        <v>44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spans="1:24" ht="23.25" customHeight="1">
      <c r="A48" s="27">
        <v>47</v>
      </c>
      <c r="B48" s="28" t="s">
        <v>104</v>
      </c>
      <c r="C48" s="24" t="s">
        <v>39</v>
      </c>
      <c r="D48" s="25" t="s">
        <v>105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1:24" ht="23.25" customHeight="1">
      <c r="A49" s="27">
        <v>48</v>
      </c>
      <c r="B49" s="28" t="s">
        <v>106</v>
      </c>
      <c r="C49" s="24" t="s">
        <v>107</v>
      </c>
      <c r="D49" s="25" t="s">
        <v>108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23.25" customHeight="1">
      <c r="A50" s="27">
        <v>49</v>
      </c>
      <c r="B50" s="28" t="s">
        <v>109</v>
      </c>
      <c r="C50" s="24" t="s">
        <v>110</v>
      </c>
      <c r="D50" s="25" t="s">
        <v>111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23.25" customHeight="1">
      <c r="A51" s="27">
        <v>50</v>
      </c>
      <c r="B51" s="28" t="s">
        <v>112</v>
      </c>
      <c r="C51" s="24" t="s">
        <v>29</v>
      </c>
      <c r="D51" s="25" t="s">
        <v>94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23.25" customHeight="1">
      <c r="A52" s="27">
        <v>51</v>
      </c>
      <c r="B52" s="28" t="s">
        <v>113</v>
      </c>
      <c r="C52" s="24" t="s">
        <v>29</v>
      </c>
      <c r="D52" s="33" t="s">
        <v>114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23.25" customHeight="1">
      <c r="A53" s="27">
        <v>52</v>
      </c>
      <c r="B53" s="28" t="s">
        <v>115</v>
      </c>
      <c r="C53" s="24" t="s">
        <v>43</v>
      </c>
      <c r="D53" s="25" t="s">
        <v>116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23.25" customHeight="1">
      <c r="A54" s="27">
        <v>53</v>
      </c>
      <c r="B54" s="28" t="s">
        <v>117</v>
      </c>
      <c r="C54" s="24" t="s">
        <v>43</v>
      </c>
      <c r="D54" s="25" t="s">
        <v>44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23.25" customHeight="1">
      <c r="A55" s="27">
        <v>54</v>
      </c>
      <c r="B55" s="28" t="s">
        <v>118</v>
      </c>
      <c r="C55" s="24" t="s">
        <v>119</v>
      </c>
      <c r="D55" s="25" t="s">
        <v>120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1:24" ht="23.25" customHeight="1">
      <c r="A56" s="27">
        <v>55</v>
      </c>
      <c r="B56" s="28" t="s">
        <v>121</v>
      </c>
      <c r="C56" s="24" t="s">
        <v>122</v>
      </c>
      <c r="D56" s="25" t="s">
        <v>123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1:24" ht="23.25" customHeight="1">
      <c r="A57" s="27">
        <v>56</v>
      </c>
      <c r="B57" s="28" t="s">
        <v>124</v>
      </c>
      <c r="C57" s="24" t="s">
        <v>122</v>
      </c>
      <c r="D57" s="25" t="s">
        <v>125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1:24" ht="23.25" customHeight="1">
      <c r="A58" s="27">
        <v>57</v>
      </c>
      <c r="B58" s="28" t="s">
        <v>126</v>
      </c>
      <c r="C58" s="24" t="s">
        <v>29</v>
      </c>
      <c r="D58" s="25" t="s">
        <v>127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1:24" ht="23.25" customHeight="1">
      <c r="A59" s="27">
        <v>58</v>
      </c>
      <c r="B59" s="28" t="s">
        <v>128</v>
      </c>
      <c r="C59" s="34" t="s">
        <v>129</v>
      </c>
      <c r="D59" s="33" t="s">
        <v>130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1:24" ht="23.25" customHeight="1">
      <c r="A60" s="27">
        <v>59</v>
      </c>
      <c r="B60" s="28" t="s">
        <v>131</v>
      </c>
      <c r="C60" s="24" t="s">
        <v>29</v>
      </c>
      <c r="D60" s="25" t="s">
        <v>132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1:24" ht="23.25" customHeight="1">
      <c r="A61" s="27">
        <v>60</v>
      </c>
      <c r="B61" s="28" t="s">
        <v>133</v>
      </c>
      <c r="C61" s="24" t="s">
        <v>29</v>
      </c>
      <c r="D61" s="25" t="s">
        <v>134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1:24" ht="23.25" customHeight="1">
      <c r="A62" s="27">
        <v>61</v>
      </c>
      <c r="B62" s="35" t="s">
        <v>135</v>
      </c>
      <c r="C62" s="24" t="s">
        <v>43</v>
      </c>
      <c r="D62" s="25" t="s">
        <v>44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1:24" ht="23.25" customHeight="1">
      <c r="A63" s="27">
        <v>62</v>
      </c>
      <c r="B63" s="28" t="s">
        <v>136</v>
      </c>
      <c r="C63" s="24" t="s">
        <v>43</v>
      </c>
      <c r="D63" s="25" t="s">
        <v>44</v>
      </c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1:24" ht="23.25" customHeight="1">
      <c r="A64" s="27">
        <v>63</v>
      </c>
      <c r="B64" s="28" t="s">
        <v>137</v>
      </c>
      <c r="C64" s="24" t="s">
        <v>88</v>
      </c>
      <c r="D64" s="25" t="s">
        <v>138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1:24" ht="23.25" customHeight="1">
      <c r="A65" s="27">
        <v>64</v>
      </c>
      <c r="B65" s="28" t="s">
        <v>139</v>
      </c>
      <c r="C65" s="24" t="s">
        <v>29</v>
      </c>
      <c r="D65" s="25" t="s">
        <v>140</v>
      </c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ht="23.25" customHeight="1">
      <c r="A66" s="27">
        <v>65</v>
      </c>
      <c r="B66" s="28" t="s">
        <v>141</v>
      </c>
      <c r="C66" s="24" t="s">
        <v>43</v>
      </c>
      <c r="D66" s="25" t="s">
        <v>54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24" ht="23.25" customHeight="1">
      <c r="A67" s="27">
        <v>66</v>
      </c>
      <c r="B67" s="28" t="s">
        <v>142</v>
      </c>
      <c r="C67" s="24" t="s">
        <v>129</v>
      </c>
      <c r="D67" s="25" t="s">
        <v>143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24" ht="23.25" customHeight="1">
      <c r="A68" s="27">
        <v>67</v>
      </c>
      <c r="B68" s="28" t="s">
        <v>144</v>
      </c>
      <c r="C68" s="24" t="s">
        <v>43</v>
      </c>
      <c r="D68" s="25" t="s">
        <v>145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24" ht="23.25" customHeight="1">
      <c r="A69" s="27">
        <v>68</v>
      </c>
      <c r="B69" s="28" t="s">
        <v>146</v>
      </c>
      <c r="C69" s="24" t="s">
        <v>26</v>
      </c>
      <c r="D69" s="25" t="s">
        <v>147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1:24" ht="23.25" customHeight="1">
      <c r="A70" s="30">
        <v>69</v>
      </c>
      <c r="B70" s="31" t="s">
        <v>148</v>
      </c>
      <c r="C70" s="24" t="s">
        <v>43</v>
      </c>
      <c r="D70" s="25" t="s">
        <v>44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spans="1:24" ht="23.25" customHeight="1">
      <c r="A71" s="27">
        <v>70</v>
      </c>
      <c r="B71" s="28" t="s">
        <v>149</v>
      </c>
      <c r="C71" s="24" t="s">
        <v>88</v>
      </c>
      <c r="D71" s="25" t="s">
        <v>150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1:24" ht="23.25" customHeight="1">
      <c r="A72" s="27">
        <v>71</v>
      </c>
      <c r="B72" s="28" t="s">
        <v>151</v>
      </c>
      <c r="C72" s="24" t="s">
        <v>43</v>
      </c>
      <c r="D72" s="25" t="s">
        <v>44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</row>
    <row r="73" spans="1:24" ht="23.25" customHeight="1">
      <c r="A73" s="27">
        <v>72</v>
      </c>
      <c r="B73" s="28" t="s">
        <v>152</v>
      </c>
      <c r="C73" s="24" t="s">
        <v>43</v>
      </c>
      <c r="D73" s="25" t="s">
        <v>153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spans="1:24" ht="23.25" customHeight="1">
      <c r="A74" s="27">
        <v>73</v>
      </c>
      <c r="B74" s="28" t="s">
        <v>154</v>
      </c>
      <c r="C74" s="24" t="s">
        <v>29</v>
      </c>
      <c r="D74" s="25" t="s">
        <v>140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spans="1:24" ht="23.25" customHeight="1">
      <c r="A75" s="27">
        <v>74</v>
      </c>
      <c r="B75" s="28" t="s">
        <v>155</v>
      </c>
      <c r="C75" s="24" t="s">
        <v>29</v>
      </c>
      <c r="D75" s="25" t="s">
        <v>132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1:24" ht="23.25" customHeight="1">
      <c r="A76" s="27">
        <v>75</v>
      </c>
      <c r="B76" s="28" t="s">
        <v>156</v>
      </c>
      <c r="C76" s="24" t="s">
        <v>43</v>
      </c>
      <c r="D76" s="25" t="s">
        <v>157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1:24" ht="23.25" customHeight="1">
      <c r="A77" s="36">
        <v>76</v>
      </c>
      <c r="B77" s="37" t="s">
        <v>158</v>
      </c>
      <c r="C77" s="24" t="s">
        <v>29</v>
      </c>
      <c r="D77" s="25" t="s">
        <v>159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1:24" ht="23.25" customHeight="1">
      <c r="A78" s="38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1:24" ht="23.25" customHeight="1">
      <c r="A79" s="38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1:24" ht="23.25" customHeight="1">
      <c r="A80" s="38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1:24" ht="23.25" customHeight="1">
      <c r="A81" s="38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1:24" ht="23.25" customHeight="1">
      <c r="A82" s="38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</row>
    <row r="83" spans="1:24" ht="23.25" customHeight="1">
      <c r="A83" s="38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</row>
    <row r="84" spans="1:24" ht="23.25" customHeight="1">
      <c r="A84" s="38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spans="1:24" ht="23.25" customHeight="1">
      <c r="A85" s="38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</row>
    <row r="86" spans="1:24" ht="23.25" customHeight="1">
      <c r="A86" s="38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</row>
    <row r="87" spans="1:24" ht="23.25" customHeight="1">
      <c r="A87" s="38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</row>
    <row r="88" spans="1:24" ht="23.25" customHeight="1">
      <c r="A88" s="38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</row>
    <row r="89" spans="1:24" ht="23.25" customHeight="1">
      <c r="A89" s="38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</row>
    <row r="90" spans="1:24" ht="23.25" customHeight="1">
      <c r="A90" s="38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</row>
    <row r="91" spans="1:24" ht="23.25" customHeight="1">
      <c r="A91" s="38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</row>
    <row r="92" spans="1:24" ht="23.25" customHeight="1">
      <c r="A92" s="38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spans="1:24" ht="23.25" customHeight="1">
      <c r="A93" s="38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spans="1:24" ht="23.25" customHeight="1">
      <c r="A94" s="38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spans="1:24" ht="23.25" customHeight="1">
      <c r="A95" s="38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spans="1:24" ht="23.25" customHeight="1">
      <c r="A96" s="38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spans="1:24" ht="23.25" customHeight="1">
      <c r="A97" s="38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spans="1:24" ht="23.25" customHeight="1">
      <c r="A98" s="38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spans="1:24" ht="23.25" customHeight="1">
      <c r="A99" s="38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spans="1:24" ht="23.25" customHeight="1">
      <c r="A100" s="38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1:24" ht="23.25" customHeight="1">
      <c r="A101" s="38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1:24" ht="23.25" customHeight="1">
      <c r="A102" s="38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1:24" ht="23.25" customHeight="1">
      <c r="A103" s="38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1:24" ht="23.25" customHeight="1">
      <c r="A104" s="38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1:24" ht="23.25" customHeight="1">
      <c r="A105" s="38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1:24" ht="23.25" customHeight="1">
      <c r="A106" s="38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1:24" ht="23.25" customHeight="1">
      <c r="A107" s="38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1:24" ht="23.25" customHeight="1">
      <c r="A108" s="38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1:24" ht="23.25" customHeight="1">
      <c r="A109" s="38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1:24" ht="23.25" customHeight="1">
      <c r="A110" s="38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1:24" ht="23.25" customHeight="1">
      <c r="A111" s="38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1:24" ht="23.25" customHeight="1">
      <c r="A112" s="38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1:24" ht="23.25" customHeight="1">
      <c r="A113" s="38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1:24" ht="23.25" customHeight="1">
      <c r="A114" s="38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1:24" ht="23.25" customHeight="1">
      <c r="A115" s="3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1:24" ht="23.25" customHeight="1">
      <c r="A116" s="38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1:24" ht="23.25" customHeight="1">
      <c r="A117" s="38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1:24" ht="23.25" customHeight="1">
      <c r="A118" s="38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1:24" ht="23.25" customHeight="1">
      <c r="A119" s="38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1:24" ht="23.25" customHeight="1">
      <c r="A120" s="38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1:24" ht="23.25" customHeight="1">
      <c r="A121" s="38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1:24" ht="23.25" customHeight="1">
      <c r="A122" s="38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1:24" ht="23.25" customHeight="1">
      <c r="A123" s="38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1:24" ht="23.25" customHeight="1">
      <c r="A124" s="38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1:24" ht="23.25" customHeight="1">
      <c r="A125" s="38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1:24" ht="23.25" customHeight="1">
      <c r="A126" s="38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1:24" ht="23.25" customHeight="1">
      <c r="A127" s="38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1:24" ht="23.25" customHeight="1">
      <c r="A128" s="38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1:24" ht="23.25" customHeight="1">
      <c r="A129" s="38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1:24" ht="23.25" customHeight="1">
      <c r="A130" s="38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1:24" ht="23.25" customHeight="1">
      <c r="A131" s="38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1:24" ht="23.25" customHeight="1">
      <c r="A132" s="38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1:24" ht="23.25" customHeight="1">
      <c r="A133" s="38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1:24" ht="23.25" customHeight="1">
      <c r="A134" s="38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1:24" ht="23.25" customHeight="1">
      <c r="A135" s="38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1:24" ht="23.25" customHeight="1">
      <c r="A136" s="38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1:24" ht="23.25" customHeight="1">
      <c r="A137" s="38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1:24" ht="23.25" customHeight="1">
      <c r="A138" s="38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1:24" ht="23.25" customHeight="1">
      <c r="A139" s="38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1:24" ht="23.25" customHeight="1">
      <c r="A140" s="38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1:24" ht="23.25" customHeight="1">
      <c r="A141" s="38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1:24" ht="23.25" customHeight="1">
      <c r="A142" s="38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1:24" ht="23.25" customHeight="1">
      <c r="A143" s="38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1:24" ht="23.25" customHeight="1">
      <c r="A144" s="38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spans="1:24" ht="23.25" customHeight="1">
      <c r="A145" s="38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spans="1:24" ht="23.25" customHeight="1">
      <c r="A146" s="38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spans="1:24" ht="23.25" customHeight="1">
      <c r="A147" s="38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spans="1:24" ht="23.25" customHeight="1">
      <c r="A148" s="38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spans="1:24" ht="23.25" customHeight="1">
      <c r="A149" s="38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1:24" ht="23.25" customHeight="1">
      <c r="A150" s="38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spans="1:24" ht="23.25" customHeight="1">
      <c r="A151" s="38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spans="1:24" ht="23.25" customHeight="1">
      <c r="A152" s="38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spans="1:24" ht="23.25" customHeight="1">
      <c r="A153" s="38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spans="1:24" ht="23.25" customHeight="1">
      <c r="A154" s="38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spans="1:24" ht="23.25" customHeight="1">
      <c r="A155" s="38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spans="1:24" ht="23.25" customHeight="1">
      <c r="A156" s="38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spans="1:24" ht="23.25" customHeight="1">
      <c r="A157" s="38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spans="1:24" ht="23.25" customHeight="1">
      <c r="A158" s="38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spans="1:24" ht="23.25" customHeight="1">
      <c r="A159" s="38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spans="1:24" ht="23.25" customHeight="1">
      <c r="A160" s="38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spans="1:24" ht="23.25" customHeight="1">
      <c r="A161" s="38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spans="1:24" ht="23.25" customHeight="1">
      <c r="A162" s="38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spans="1:24" ht="23.25" customHeight="1">
      <c r="A163" s="38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spans="1:24" ht="23.25" customHeight="1">
      <c r="A164" s="38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spans="1:24" ht="23.25" customHeight="1">
      <c r="A165" s="38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spans="1:24" ht="23.25" customHeight="1">
      <c r="A166" s="38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spans="1:24" ht="23.25" customHeight="1">
      <c r="A167" s="38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spans="1:24" ht="23.25" customHeight="1">
      <c r="A168" s="38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spans="1:24" ht="23.25" customHeight="1">
      <c r="A169" s="38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spans="1:24" ht="23.25" customHeight="1">
      <c r="A170" s="38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spans="1:24" ht="23.25" customHeight="1">
      <c r="A171" s="38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spans="1:24" ht="23.25" customHeight="1">
      <c r="A172" s="38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spans="1:24" ht="23.25" customHeight="1">
      <c r="A173" s="38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spans="1:24" ht="23.25" customHeight="1">
      <c r="A174" s="38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spans="1:24" ht="23.25" customHeight="1">
      <c r="A175" s="38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spans="1:24" ht="23.25" customHeight="1">
      <c r="A176" s="38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spans="1:24" ht="23.25" customHeight="1">
      <c r="A177" s="38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spans="1:24" ht="23.25" customHeight="1">
      <c r="A178" s="38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spans="1:24" ht="23.25" customHeight="1">
      <c r="A179" s="38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spans="1:24" ht="23.25" customHeight="1">
      <c r="A180" s="38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spans="1:24" ht="23.25" customHeight="1">
      <c r="A181" s="38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spans="1:24" ht="23.25" customHeight="1">
      <c r="A182" s="38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spans="1:24" ht="23.25" customHeight="1">
      <c r="A183" s="38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spans="1:24" ht="23.25" customHeight="1">
      <c r="A184" s="38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spans="1:24" ht="23.25" customHeight="1">
      <c r="A185" s="38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spans="1:24" ht="23.25" customHeight="1">
      <c r="A186" s="38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spans="1:24" ht="23.25" customHeight="1">
      <c r="A187" s="38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spans="1:24" ht="23.25" customHeight="1">
      <c r="A188" s="38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spans="1:24" ht="23.25" customHeight="1">
      <c r="A189" s="38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spans="1:24" ht="23.25" customHeight="1">
      <c r="A190" s="38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spans="1:24" ht="23.25" customHeight="1">
      <c r="A191" s="38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spans="1:24" ht="23.25" customHeight="1">
      <c r="A192" s="38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spans="1:24" ht="23.25" customHeight="1">
      <c r="A193" s="38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spans="1:24" ht="23.25" customHeight="1">
      <c r="A194" s="38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spans="1:24" ht="23.25" customHeight="1">
      <c r="A195" s="38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spans="1:24" ht="23.25" customHeight="1">
      <c r="A196" s="38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spans="1:24" ht="23.25" customHeight="1">
      <c r="A197" s="38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spans="1:24" ht="23.25" customHeight="1">
      <c r="A198" s="38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spans="1:24" ht="23.25" customHeight="1">
      <c r="A199" s="38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spans="1:24" ht="23.25" customHeight="1">
      <c r="A200" s="38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spans="1:24" ht="23.25" customHeight="1">
      <c r="A201" s="38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spans="1:24" ht="23.25" customHeight="1">
      <c r="A202" s="38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spans="1:24" ht="23.25" customHeight="1">
      <c r="A203" s="38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spans="1:24" ht="23.25" customHeight="1">
      <c r="A204" s="38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spans="1:24" ht="23.25" customHeight="1">
      <c r="A205" s="38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spans="1:24" ht="23.25" customHeight="1">
      <c r="A206" s="38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spans="1:24" ht="23.25" customHeight="1">
      <c r="A207" s="38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spans="1:24" ht="23.25" customHeight="1">
      <c r="A208" s="38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spans="1:24" ht="23.25" customHeight="1">
      <c r="A209" s="38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spans="1:24" ht="23.25" customHeight="1">
      <c r="A210" s="38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spans="1:24" ht="23.25" customHeight="1">
      <c r="A211" s="38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spans="1:24" ht="23.25" customHeight="1">
      <c r="A212" s="38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spans="1:24" ht="23.25" customHeight="1">
      <c r="A213" s="38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spans="1:24" ht="23.25" customHeight="1">
      <c r="A214" s="38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spans="1:24" ht="23.25" customHeight="1">
      <c r="A215" s="38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spans="1:24" ht="23.25" customHeight="1">
      <c r="A216" s="38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spans="1:24" ht="23.25" customHeight="1">
      <c r="A217" s="38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spans="1:24" ht="23.25" customHeight="1">
      <c r="A218" s="38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spans="1:24" ht="23.25" customHeight="1">
      <c r="A219" s="38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spans="1:24" ht="23.25" customHeight="1">
      <c r="A220" s="38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spans="1:24" ht="23.25" customHeight="1">
      <c r="A221" s="38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spans="1:24" ht="23.25" customHeight="1">
      <c r="A222" s="38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spans="1:24" ht="23.25" customHeight="1">
      <c r="A223" s="38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spans="1:24" ht="23.25" customHeight="1">
      <c r="A224" s="38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spans="1:24" ht="23.25" customHeight="1">
      <c r="A225" s="38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spans="1:24" ht="23.25" customHeight="1">
      <c r="A226" s="38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spans="1:24" ht="23.25" customHeight="1">
      <c r="A227" s="38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spans="1:24" ht="23.25" customHeight="1">
      <c r="A228" s="38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spans="1:24" ht="23.25" customHeight="1">
      <c r="A229" s="38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spans="1:24" ht="23.25" customHeight="1">
      <c r="A230" s="38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spans="1:24" ht="23.25" customHeight="1">
      <c r="A231" s="38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spans="1:24" ht="23.25" customHeight="1">
      <c r="A232" s="38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spans="1:24" ht="23.25" customHeight="1">
      <c r="A233" s="38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spans="1:24" ht="23.25" customHeight="1">
      <c r="A234" s="38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spans="1:24" ht="23.25" customHeight="1">
      <c r="A235" s="38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spans="1:24" ht="23.25" customHeight="1">
      <c r="A236" s="38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spans="1:24" ht="23.25" customHeight="1">
      <c r="A237" s="38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spans="1:24" ht="23.25" customHeight="1">
      <c r="A238" s="38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spans="1:24" ht="23.25" customHeight="1">
      <c r="A239" s="38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spans="1:24" ht="23.25" customHeight="1">
      <c r="A240" s="38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spans="1:24" ht="23.25" customHeight="1">
      <c r="A241" s="38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spans="1:24" ht="23.25" customHeight="1">
      <c r="A242" s="38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spans="1:24" ht="23.25" customHeight="1">
      <c r="A243" s="38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spans="1:24" ht="23.25" customHeight="1">
      <c r="A244" s="38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spans="1:24" ht="23.25" customHeight="1">
      <c r="A245" s="38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spans="1:24" ht="23.25" customHeight="1">
      <c r="A246" s="38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spans="1:24" ht="23.25" customHeight="1">
      <c r="A247" s="38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spans="1:24" ht="23.25" customHeight="1">
      <c r="A248" s="38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spans="1:24" ht="23.25" customHeight="1">
      <c r="A249" s="38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spans="1:24" ht="23.25" customHeight="1">
      <c r="A250" s="38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spans="1:24" ht="23.25" customHeight="1">
      <c r="A251" s="38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spans="1:24" ht="23.25" customHeight="1">
      <c r="A252" s="38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spans="1:24" ht="23.25" customHeight="1">
      <c r="A253" s="38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spans="1:24" ht="23.25" customHeight="1">
      <c r="A254" s="38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spans="1:24" ht="23.25" customHeight="1">
      <c r="A255" s="38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spans="1:24" ht="23.25" customHeight="1">
      <c r="A256" s="38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spans="1:24" ht="23.25" customHeight="1">
      <c r="A257" s="38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spans="1:24" ht="23.25" customHeight="1">
      <c r="A258" s="38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spans="1:24" ht="23.25" customHeight="1">
      <c r="A259" s="38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spans="1:24" ht="23.25" customHeight="1">
      <c r="A260" s="38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spans="1:24" ht="23.25" customHeight="1">
      <c r="A261" s="38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spans="1:24" ht="23.25" customHeight="1">
      <c r="A262" s="38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spans="1:24" ht="23.25" customHeight="1">
      <c r="A263" s="38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spans="1:24" ht="23.25" customHeight="1">
      <c r="A264" s="38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spans="1:24" ht="23.25" customHeight="1">
      <c r="A265" s="38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spans="1:24" ht="23.25" customHeight="1">
      <c r="A266" s="38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spans="1:24" ht="23.25" customHeight="1">
      <c r="A267" s="38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spans="1:24" ht="23.25" customHeight="1">
      <c r="A268" s="38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spans="1:24" ht="23.25" customHeight="1">
      <c r="A269" s="38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spans="1:24" ht="23.25" customHeight="1">
      <c r="A270" s="38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spans="1:24" ht="23.25" customHeight="1">
      <c r="A271" s="38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spans="1:24" ht="23.25" customHeight="1">
      <c r="A272" s="38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spans="1:24" ht="23.25" customHeight="1">
      <c r="A273" s="38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spans="1:24" ht="23.25" customHeight="1">
      <c r="A274" s="38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spans="1:24" ht="23.25" customHeight="1">
      <c r="A275" s="38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spans="1:24" ht="23.25" customHeight="1">
      <c r="A276" s="38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spans="1:24" ht="23.25" customHeight="1">
      <c r="A277" s="38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spans="1:24" ht="15.75" customHeight="1"/>
    <row r="279" spans="1:24" ht="15.75" customHeight="1"/>
    <row r="280" spans="1:24" ht="15.75" customHeight="1"/>
    <row r="281" spans="1:24" ht="15.75" customHeight="1"/>
    <row r="282" spans="1:24" ht="15.75" customHeight="1"/>
    <row r="283" spans="1:24" ht="15.75" customHeight="1"/>
    <row r="284" spans="1:24" ht="15.75" customHeight="1"/>
    <row r="285" spans="1:24" ht="15.75" customHeight="1"/>
    <row r="286" spans="1:24" ht="15.75" customHeight="1"/>
    <row r="287" spans="1:24" ht="15.75" customHeight="1"/>
    <row r="288" spans="1:2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1" xr:uid="{00000000-0009-0000-0000-000001000000}"/>
  <pageMargins left="0.2" right="0.2" top="0.5" bottom="0.5" header="0" footer="0"/>
  <pageSetup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E36C09"/>
  </sheetPr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22.140625" customWidth="1"/>
    <col min="2" max="6" width="35" customWidth="1"/>
    <col min="7" max="26" width="8.7109375" customWidth="1"/>
  </cols>
  <sheetData>
    <row r="1" spans="1:26" ht="24" customHeight="1">
      <c r="A1" s="516" t="s">
        <v>160</v>
      </c>
      <c r="B1" s="517"/>
      <c r="C1" s="517"/>
      <c r="D1" s="517"/>
      <c r="E1" s="517"/>
      <c r="F1" s="518"/>
      <c r="G1" s="39"/>
      <c r="H1" s="3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1" customHeight="1">
      <c r="A2" s="41" t="s">
        <v>161</v>
      </c>
      <c r="B2" s="42" t="str">
        <f>'1.Input'!B2</f>
        <v>บึงกาฬ</v>
      </c>
      <c r="C2" s="43" t="s">
        <v>162</v>
      </c>
      <c r="D2" s="519" t="str">
        <f>'1.Input'!K2</f>
        <v>09</v>
      </c>
      <c r="E2" s="520"/>
      <c r="F2" s="521"/>
      <c r="G2" s="39"/>
      <c r="H2" s="39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1" customHeight="1">
      <c r="A3" s="41" t="s">
        <v>163</v>
      </c>
      <c r="B3" s="42" t="str">
        <f>'1.Input'!E2</f>
        <v>ปากคาด</v>
      </c>
      <c r="C3" s="43" t="s">
        <v>164</v>
      </c>
      <c r="D3" s="522" t="str">
        <f>'1.Input'!M2</f>
        <v>ห้วยไม้ซอด</v>
      </c>
      <c r="E3" s="523"/>
      <c r="F3" s="524"/>
      <c r="G3" s="39"/>
      <c r="H3" s="39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1" customHeight="1">
      <c r="A4" s="44" t="s">
        <v>165</v>
      </c>
      <c r="B4" s="45" t="str">
        <f>'1.Input'!H2</f>
        <v>ปากคาด</v>
      </c>
      <c r="C4" s="46"/>
      <c r="D4" s="525"/>
      <c r="E4" s="526"/>
      <c r="F4" s="527"/>
      <c r="G4" s="39"/>
      <c r="H4" s="39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4.25" customHeight="1">
      <c r="A5" s="47"/>
      <c r="B5" s="48"/>
      <c r="C5" s="49"/>
      <c r="D5" s="48"/>
      <c r="E5" s="48"/>
      <c r="F5" s="48"/>
      <c r="G5" s="49"/>
      <c r="H5" s="49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24" customHeight="1">
      <c r="A6" s="528" t="s">
        <v>166</v>
      </c>
      <c r="B6" s="517"/>
      <c r="C6" s="517"/>
      <c r="D6" s="517"/>
      <c r="E6" s="517"/>
      <c r="F6" s="518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51" customHeight="1">
      <c r="A7" s="53" t="s">
        <v>167</v>
      </c>
      <c r="B7" s="54" t="s">
        <v>168</v>
      </c>
      <c r="C7" s="54" t="s">
        <v>169</v>
      </c>
      <c r="D7" s="54" t="s">
        <v>170</v>
      </c>
      <c r="E7" s="54" t="s">
        <v>171</v>
      </c>
      <c r="F7" s="55" t="s">
        <v>172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24" customHeight="1">
      <c r="A8" s="57" t="str">
        <f>'1.Input'!A4</f>
        <v>ข้อมูล จปฐ.</v>
      </c>
      <c r="B8" s="58">
        <f>'1.Input'!D29+'1.Input'!D32+'1.Input'!D33</f>
        <v>2.85</v>
      </c>
      <c r="C8" s="58">
        <f>'1.Input'!D35</f>
        <v>3.2</v>
      </c>
      <c r="D8" s="58">
        <f>'1.Input'!D6+'1.Input'!D7+'1.Input'!D8+'1.Input'!D9+'1.Input'!D10+'1.Input'!D11+'1.Input'!D12+'1.Input'!D13+'1.Input'!D14+'1.Input'!D16+'1.Input'!D17+'1.Input'!D19+'1.Input'!D20+'1.Input'!D21+'1.Input'!D22+'1.Input'!D27+'1.Input'!D28+'1.Input'!D31+'1.Input'!D41</f>
        <v>0.25</v>
      </c>
      <c r="E8" s="58">
        <f>'1.Input'!D18+'1.Input'!D30+'1.Input'!D34+'1.Input'!D36+'1.Input'!D37</f>
        <v>3.8</v>
      </c>
      <c r="F8" s="59">
        <f>'1.Input'!D15+'1.Input'!D23+'1.Input'!D24+'1.Input'!D25+'1.Input'!D26+'1.Input'!D38+'1.Input'!D39+'1.Input'!D40+'1.Input'!D42+'1.Input'!D43</f>
        <v>0.3</v>
      </c>
      <c r="G8" s="60"/>
      <c r="H8" s="40"/>
      <c r="I8" s="61"/>
      <c r="J8" s="40" t="s">
        <v>173</v>
      </c>
      <c r="K8" s="40">
        <f>1+3+1+2+1+2+2</f>
        <v>12</v>
      </c>
      <c r="L8" s="40">
        <f>K8/K11</f>
        <v>1.7142857142857142</v>
      </c>
      <c r="M8" s="40" t="e">
        <f>I8/I9</f>
        <v>#DIV/0!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24" customHeight="1">
      <c r="A9" s="62" t="str">
        <f>'1.Input'!F4</f>
        <v xml:space="preserve">ข้อมูล กชช.2ค </v>
      </c>
      <c r="B9" s="63">
        <f>IF(COUNT('1.Input'!I9,'1.Input'!I11,'1.Input'!I16,'1.Input'!I17,'1.Input'!I18,'1.Input'!I19,'1.Input'!I20,'1.Input'!I21,'1.Input'!I22,'1.Input'!I23,'1.Input'!I24,'1.Input'!I43,'1.Input'!I44)&gt;0,SUM('1.Input'!I9,'1.Input'!I11,'1.Input'!I16,'1.Input'!I17,'1.Input'!I18,'1.Input'!I19,'1.Input'!I20,'1.Input'!I21,'1.Input'!I22,'1.Input'!I23,'1.Input'!I24,'1.Input'!I43,'1.Input'!I44)/COUNT('1.Input'!I9,'1.Input'!I11,'1.Input'!I16,'1.Input'!I17,'1.Input'!I18,'1.Input'!I19,'1.Input'!I20,'1.Input'!I21,'1.Input'!I22,'1.Input'!I23,'1.Input'!I24,'1.Input'!I43,'1.Input'!I44),0)</f>
        <v>2.8461538461538463</v>
      </c>
      <c r="C9" s="63">
        <f>IF(COUNT('1.Input'!I6,'1.Input'!I7,'1.Input'!I8,'1.Input'!I10,'1.Input'!I12,'1.Input'!I25)&gt;0,SUM('1.Input'!I6,'1.Input'!I7,'1.Input'!I8,'1.Input'!I10,'1.Input'!I12,'1.Input'!I25)/COUNT('1.Input'!I6,'1.Input'!I7,'1.Input'!I8,'1.Input'!I10,'1.Input'!I12,'1.Input'!I25),0)</f>
        <v>3</v>
      </c>
      <c r="D9" s="63">
        <f>IF(COUNT('1.Input'!I26,'1.Input'!I27,'1.Input'!I28,'1.Input'!I29,'1.Input'!I30,'1.Input'!I31,'1.Input'!I32,'1.Input'!I39,'1.Input'!I47,'1.Input'!I48,'1.Input'!I49)&gt;0,SUM('1.Input'!I26,'1.Input'!I27,'1.Input'!I28,'1.Input'!I29,'1.Input'!I30,'1.Input'!I31,'1.Input'!I32,'1.Input'!I39,'1.Input'!I47,'1.Input'!I48,'1.Input'!I49)/COUNT('1.Input'!I26,'1.Input'!I27,'1.Input'!I28,'1.Input'!I29,'1.Input'!I30,'1.Input'!I31,'1.Input'!I32,'1.Input'!I39,'1.Input'!I47,'1.Input'!I48,'1.Input'!I49),0)</f>
        <v>2.7272727272727271</v>
      </c>
      <c r="E9" s="63">
        <f>IF(COUNT('1.Input'!I11,'1.Input'!I15,'1.Input'!I16,'1.Input'!I17,'1.Input'!I23,'1.Input'!I24,'1.Input'!I25,'1.Input'!I28)&gt;0, SUM('1.Input'!I11+'1.Input'!I15+'1.Input'!I16+'1.Input'!I17+'1.Input'!I23+'1.Input'!I24+'1.Input'!I28)/COUNT('1.Input'!I11,'1.Input'!I15,'1.Input'!I16,'1.Input'!I17,'1.Input'!I23,'1.Input'!I24,'1.Input'!I25,'1.Input'!I28),0)</f>
        <v>2.5</v>
      </c>
      <c r="F9" s="64">
        <f>IF(COUNT('1.Input'!I13,'1.Input'!I14,'1.Input'!I15,'1.Input'!I25,'1.Input'!I37,'1.Input'!I38,'1.Input'!I40,'1.Input'!I41,'1.Input'!I42,'1.Input'!I45,'1.Input'!I46)&gt;0,SUM('1.Input'!I13,'1.Input'!I14,'1.Input'!I15,'1.Input'!I25,'1.Input'!I37,'1.Input'!I38,'1.Input'!I40,'1.Input'!I41,'1.Input'!I42,'1.Input'!I45,'1.Input'!I46)/COUNT('1.Input'!I13,'1.Input'!I14,'1.Input'!I15,'1.Input'!I25,'1.Input'!I37,'1.Input'!I38,'1.Input'!I40,'1.Input'!I41,'1.Input'!I42,'1.Input'!I45,'1.Input'!I46),0)</f>
        <v>2.9090909090909092</v>
      </c>
      <c r="G9" s="60"/>
      <c r="H9" s="40"/>
      <c r="I9" s="61"/>
      <c r="J9" s="40" t="s">
        <v>174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24" customHeight="1">
      <c r="A10" s="65" t="str">
        <f>'1.Input'!J4</f>
        <v>ข้อมูลอื่นๆ</v>
      </c>
      <c r="B10" s="66">
        <f>IF(COUNT('1.Input'!$N7:$N12)&gt;0,SUM('1.Input'!$N7:$N12)/COUNT('1.Input'!$N7:$N12),0)</f>
        <v>0</v>
      </c>
      <c r="C10" s="66">
        <f>IF(COUNT('1.Input'!$N14:$N19)&gt;0,SUM('1.Input'!$N14:$N19)/COUNT('1.Input'!$N14:$N19),0)</f>
        <v>0</v>
      </c>
      <c r="D10" s="66">
        <f>IF(COUNT('1.Input'!$N21:$N26)&gt;0,SUM('1.Input'!$N21:$N26)/COUNT('1.Input'!$N21:$N26),0)</f>
        <v>0</v>
      </c>
      <c r="E10" s="66">
        <f>IF(COUNT('1.Input'!$N28:$N33)&gt;0,SUM('1.Input'!$N28:$N33)/COUNT('1.Input'!$N28:$N33),0)</f>
        <v>0</v>
      </c>
      <c r="F10" s="67">
        <f>IF(COUNT('1.Input'!$N35:$N44)&gt;0,SUM('1.Input'!$N35:$N44)/COUNT('1.Input'!$N35:$N44),0)</f>
        <v>0</v>
      </c>
      <c r="G10" s="68"/>
      <c r="H10" s="40"/>
      <c r="I10" s="61"/>
      <c r="J10" s="40" t="s">
        <v>173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4" customHeight="1">
      <c r="A11" s="69"/>
      <c r="B11" s="49"/>
      <c r="C11" s="49"/>
      <c r="D11" s="49"/>
      <c r="E11" s="49"/>
      <c r="F11" s="70"/>
      <c r="G11" s="60"/>
      <c r="H11" s="40"/>
      <c r="I11" s="61"/>
      <c r="J11" s="40" t="s">
        <v>174</v>
      </c>
      <c r="K11" s="40">
        <v>7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" customHeight="1">
      <c r="A12" s="71" t="s">
        <v>175</v>
      </c>
      <c r="B12" s="72" t="s">
        <v>176</v>
      </c>
      <c r="C12" s="72" t="s">
        <v>177</v>
      </c>
      <c r="D12" s="72" t="s">
        <v>178</v>
      </c>
      <c r="E12" s="72" t="s">
        <v>179</v>
      </c>
      <c r="F12" s="73" t="s">
        <v>180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 ht="24" customHeight="1">
      <c r="A13" s="57" t="str">
        <f t="shared" ref="A13:A15" si="0">A8</f>
        <v>ข้อมูล จปฐ.</v>
      </c>
      <c r="B13" s="75">
        <f t="shared" ref="B13:F13" si="1">IF(B$8&lt;25,3,IF(B$8&lt;70,2,IF(B$8&gt;71,1)))</f>
        <v>3</v>
      </c>
      <c r="C13" s="75">
        <f t="shared" si="1"/>
        <v>3</v>
      </c>
      <c r="D13" s="75">
        <f t="shared" si="1"/>
        <v>3</v>
      </c>
      <c r="E13" s="75">
        <f t="shared" si="1"/>
        <v>3</v>
      </c>
      <c r="F13" s="76">
        <f t="shared" si="1"/>
        <v>3</v>
      </c>
      <c r="G13" s="40"/>
      <c r="H13" s="40"/>
      <c r="I13" s="40"/>
      <c r="J13" s="40"/>
      <c r="K13" s="40">
        <f>21-4</f>
        <v>17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4" customHeight="1">
      <c r="A14" s="62" t="str">
        <f t="shared" si="0"/>
        <v xml:space="preserve">ข้อมูล กชช.2ค </v>
      </c>
      <c r="B14" s="63">
        <f t="shared" ref="B14:F14" si="2">B9</f>
        <v>2.8461538461538463</v>
      </c>
      <c r="C14" s="63">
        <f t="shared" si="2"/>
        <v>3</v>
      </c>
      <c r="D14" s="63">
        <f t="shared" si="2"/>
        <v>2.7272727272727271</v>
      </c>
      <c r="E14" s="63">
        <f t="shared" si="2"/>
        <v>2.5</v>
      </c>
      <c r="F14" s="64">
        <f t="shared" si="2"/>
        <v>2.9090909090909092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4" customHeight="1">
      <c r="A15" s="65" t="str">
        <f t="shared" si="0"/>
        <v>ข้อมูลอื่นๆ</v>
      </c>
      <c r="B15" s="66">
        <f t="shared" ref="B15:F15" si="3">B10</f>
        <v>0</v>
      </c>
      <c r="C15" s="66">
        <f t="shared" si="3"/>
        <v>0</v>
      </c>
      <c r="D15" s="66">
        <f t="shared" si="3"/>
        <v>0</v>
      </c>
      <c r="E15" s="66">
        <f t="shared" si="3"/>
        <v>0</v>
      </c>
      <c r="F15" s="67">
        <f t="shared" si="3"/>
        <v>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4" customHeight="1">
      <c r="A16" s="69"/>
      <c r="B16" s="49"/>
      <c r="C16" s="49"/>
      <c r="D16" s="49"/>
      <c r="E16" s="49"/>
      <c r="F16" s="4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4" customHeight="1">
      <c r="A17" s="71" t="s">
        <v>181</v>
      </c>
      <c r="B17" s="72" t="s">
        <v>182</v>
      </c>
      <c r="C17" s="72" t="s">
        <v>183</v>
      </c>
      <c r="D17" s="72" t="s">
        <v>184</v>
      </c>
      <c r="E17" s="73" t="s">
        <v>185</v>
      </c>
      <c r="F17" s="73" t="s">
        <v>186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ht="24" customHeight="1">
      <c r="A18" s="69">
        <v>1</v>
      </c>
      <c r="B18" s="75">
        <f>B13</f>
        <v>3</v>
      </c>
      <c r="C18" s="75">
        <f>B14</f>
        <v>2.8461538461538463</v>
      </c>
      <c r="D18" s="75">
        <f>B15</f>
        <v>0</v>
      </c>
      <c r="E18" s="75">
        <f>B40</f>
        <v>2.9230769230769234</v>
      </c>
      <c r="F18" s="76" t="s">
        <v>176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4" customHeight="1">
      <c r="A19" s="69">
        <v>2</v>
      </c>
      <c r="B19" s="75">
        <f>C13</f>
        <v>3</v>
      </c>
      <c r="C19" s="75">
        <f>C14</f>
        <v>3</v>
      </c>
      <c r="D19" s="75">
        <f>C15</f>
        <v>0</v>
      </c>
      <c r="E19" s="75">
        <f>C40</f>
        <v>3</v>
      </c>
      <c r="F19" s="76" t="s">
        <v>177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" customHeight="1">
      <c r="A20" s="69">
        <v>3</v>
      </c>
      <c r="B20" s="75">
        <f>D13</f>
        <v>3</v>
      </c>
      <c r="C20" s="75">
        <f>D14</f>
        <v>2.7272727272727271</v>
      </c>
      <c r="D20" s="75">
        <f>D15</f>
        <v>0</v>
      </c>
      <c r="E20" s="75">
        <f>D40</f>
        <v>2.8636363636363633</v>
      </c>
      <c r="F20" s="76" t="s">
        <v>178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4" customHeight="1">
      <c r="A21" s="69">
        <v>4</v>
      </c>
      <c r="B21" s="75">
        <f>E13</f>
        <v>3</v>
      </c>
      <c r="C21" s="75">
        <f>E14</f>
        <v>2.5</v>
      </c>
      <c r="D21" s="75">
        <f>E15</f>
        <v>0</v>
      </c>
      <c r="E21" s="75">
        <f>E40</f>
        <v>2.75</v>
      </c>
      <c r="F21" s="76" t="s">
        <v>179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4" customHeight="1">
      <c r="A22" s="77">
        <v>5</v>
      </c>
      <c r="B22" s="78">
        <f>F13</f>
        <v>3</v>
      </c>
      <c r="C22" s="78">
        <f>F14</f>
        <v>2.9090909090909092</v>
      </c>
      <c r="D22" s="78">
        <f>F15</f>
        <v>0</v>
      </c>
      <c r="E22" s="78">
        <f>F40</f>
        <v>2.9545454545454546</v>
      </c>
      <c r="F22" s="79" t="s">
        <v>180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4" customHeight="1">
      <c r="A23" s="80"/>
      <c r="B23" s="81"/>
      <c r="C23" s="81"/>
      <c r="D23" s="81"/>
      <c r="E23" s="81"/>
      <c r="F23" s="81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24" customHeight="1">
      <c r="A24" s="71" t="s">
        <v>187</v>
      </c>
      <c r="B24" s="82" t="s">
        <v>188</v>
      </c>
      <c r="C24" s="83" t="s">
        <v>189</v>
      </c>
      <c r="D24" s="83" t="s">
        <v>190</v>
      </c>
      <c r="E24" s="83"/>
      <c r="F24" s="8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4" customHeight="1">
      <c r="A25" s="69">
        <v>1</v>
      </c>
      <c r="B25" s="84">
        <f t="shared" ref="B25:C25" si="4">E18</f>
        <v>2.9230769230769234</v>
      </c>
      <c r="C25" s="84" t="str">
        <f t="shared" si="4"/>
        <v>การพัฒนาด้านอาชีพ</v>
      </c>
      <c r="D25" s="85" t="str">
        <f>B41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E25" s="84"/>
      <c r="F25" s="86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4" customHeight="1">
      <c r="A26" s="69">
        <v>2</v>
      </c>
      <c r="B26" s="84">
        <f t="shared" ref="B26:C26" si="5">E19</f>
        <v>3</v>
      </c>
      <c r="C26" s="84" t="str">
        <f t="shared" si="5"/>
        <v>การจัดการทุนชุมชน</v>
      </c>
      <c r="D26" s="85" t="str">
        <f>C41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E26" s="84"/>
      <c r="F26" s="86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4" customHeight="1">
      <c r="A27" s="69">
        <v>3</v>
      </c>
      <c r="B27" s="84">
        <f t="shared" ref="B27:C27" si="6">E20</f>
        <v>2.8636363636363633</v>
      </c>
      <c r="C27" s="84" t="str">
        <f t="shared" si="6"/>
        <v>การจัดการความเสี่ยงชุมชน</v>
      </c>
      <c r="D27" s="85" t="str">
        <f>D41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E27" s="84"/>
      <c r="F27" s="86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24" customHeight="1">
      <c r="A28" s="69">
        <v>4</v>
      </c>
      <c r="B28" s="84">
        <f t="shared" ref="B28:C28" si="7">E21</f>
        <v>2.75</v>
      </c>
      <c r="C28" s="84" t="str">
        <f t="shared" si="7"/>
        <v>การแก้ปัญหาความยากจน</v>
      </c>
      <c r="D28" s="85" t="str">
        <f>E41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E28" s="84"/>
      <c r="F28" s="86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4" customHeight="1">
      <c r="A29" s="77">
        <v>5</v>
      </c>
      <c r="B29" s="87">
        <f t="shared" ref="B29:C29" si="8">E22</f>
        <v>2.9545454545454546</v>
      </c>
      <c r="C29" s="87" t="str">
        <f t="shared" si="8"/>
        <v>การบริหารจัดการชุมชน</v>
      </c>
      <c r="D29" s="88" t="str">
        <f>F41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E29" s="87"/>
      <c r="F29" s="8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4" customHeight="1">
      <c r="A30" s="80"/>
      <c r="B30" s="81"/>
      <c r="C30" s="81"/>
      <c r="D30" s="90"/>
      <c r="E30" s="81"/>
      <c r="F30" s="81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24" customHeight="1">
      <c r="A31" s="91" t="s">
        <v>191</v>
      </c>
      <c r="B31" s="92" t="s">
        <v>192</v>
      </c>
      <c r="C31" s="92" t="s">
        <v>193</v>
      </c>
      <c r="D31" s="92" t="s">
        <v>194</v>
      </c>
      <c r="E31" s="93" t="s">
        <v>186</v>
      </c>
      <c r="F31" s="94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24" customHeight="1">
      <c r="A32" s="69">
        <v>1</v>
      </c>
      <c r="B32" s="95">
        <f>'4.Comparative'!$H36</f>
        <v>55.555555555555557</v>
      </c>
      <c r="C32" s="96">
        <f>'4.Comparative'!$G36</f>
        <v>10</v>
      </c>
      <c r="D32" s="96" t="str">
        <f>'4.Comparative'!$D36</f>
        <v>การพัฒนาด้านอาชีพ</v>
      </c>
      <c r="E32" s="97" t="str">
        <f>B41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F32" s="86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24" customHeight="1">
      <c r="A33" s="69">
        <v>2</v>
      </c>
      <c r="B33" s="96">
        <f>'4.Comparative'!$H37</f>
        <v>16.666666666666668</v>
      </c>
      <c r="C33" s="96">
        <f>'4.Comparative'!$G37</f>
        <v>3</v>
      </c>
      <c r="D33" s="96" t="str">
        <f>'4.Comparative'!$D37</f>
        <v>การจัดการทุนชุมชน</v>
      </c>
      <c r="E33" s="97" t="str">
        <f>C41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F33" s="86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4" customHeight="1">
      <c r="A34" s="69">
        <v>3</v>
      </c>
      <c r="B34" s="96">
        <f>'4.Comparative'!$H38</f>
        <v>11.111111111111111</v>
      </c>
      <c r="C34" s="96">
        <f>'4.Comparative'!$G38</f>
        <v>2</v>
      </c>
      <c r="D34" s="96" t="str">
        <f>'4.Comparative'!$D38</f>
        <v>การจัดการความเสี่ยงชุมชน</v>
      </c>
      <c r="E34" s="97" t="str">
        <f>D41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F34" s="86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4" customHeight="1">
      <c r="A35" s="69">
        <v>4</v>
      </c>
      <c r="B35" s="96">
        <f>'4.Comparative'!$H39</f>
        <v>11.111111111111111</v>
      </c>
      <c r="C35" s="96">
        <f>'4.Comparative'!$G39</f>
        <v>2</v>
      </c>
      <c r="D35" s="96" t="str">
        <f>'4.Comparative'!$D39</f>
        <v>แก้ไขปัญหาความยากจน</v>
      </c>
      <c r="E35" s="97" t="str">
        <f>E41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F35" s="86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24" customHeight="1">
      <c r="A36" s="77">
        <v>5</v>
      </c>
      <c r="B36" s="98">
        <f>'4.Comparative'!$H40</f>
        <v>5.5555555555555554</v>
      </c>
      <c r="C36" s="98">
        <f>'4.Comparative'!$G40</f>
        <v>1</v>
      </c>
      <c r="D36" s="98" t="str">
        <f>'4.Comparative'!$D40</f>
        <v>การบริหารจัดการชุมชน</v>
      </c>
      <c r="E36" s="99" t="str">
        <f>F41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F36" s="8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24" customHeight="1">
      <c r="A37" s="80"/>
      <c r="B37" s="81"/>
      <c r="C37" s="81"/>
      <c r="D37" s="81"/>
      <c r="E37" s="81"/>
      <c r="F37" s="81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24" customHeight="1">
      <c r="A38" s="77"/>
      <c r="B38" s="100"/>
      <c r="C38" s="100"/>
      <c r="D38" s="100"/>
      <c r="E38" s="101"/>
      <c r="F38" s="101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24" customHeight="1">
      <c r="A39" s="102" t="s">
        <v>195</v>
      </c>
      <c r="B39" s="83" t="s">
        <v>176</v>
      </c>
      <c r="C39" s="83" t="s">
        <v>177</v>
      </c>
      <c r="D39" s="83" t="s">
        <v>178</v>
      </c>
      <c r="E39" s="83" t="s">
        <v>179</v>
      </c>
      <c r="F39" s="82" t="str">
        <f>$F$12</f>
        <v>การบริหารจัดการชุมชน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24" customHeight="1">
      <c r="A40" s="103"/>
      <c r="B40" s="104">
        <f t="shared" ref="B40:F40" si="9">IF(B15&gt;0,(B13+B14+B15)/3,(B13+B14)/2)</f>
        <v>2.9230769230769234</v>
      </c>
      <c r="C40" s="104">
        <f t="shared" si="9"/>
        <v>3</v>
      </c>
      <c r="D40" s="104">
        <f t="shared" si="9"/>
        <v>2.8636363636363633</v>
      </c>
      <c r="E40" s="104">
        <f t="shared" si="9"/>
        <v>2.75</v>
      </c>
      <c r="F40" s="105">
        <f t="shared" si="9"/>
        <v>2.9545454545454546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90" customHeight="1">
      <c r="A41" s="106"/>
      <c r="B41" s="107" t="s">
        <v>196</v>
      </c>
      <c r="C41" s="107" t="s">
        <v>197</v>
      </c>
      <c r="D41" s="107" t="s">
        <v>198</v>
      </c>
      <c r="E41" s="107" t="s">
        <v>199</v>
      </c>
      <c r="F41" s="108" t="s">
        <v>200</v>
      </c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27.75" customHeight="1">
      <c r="A42" s="109"/>
      <c r="B42" s="110"/>
      <c r="C42" s="110"/>
      <c r="D42" s="110"/>
      <c r="E42" s="110"/>
      <c r="F42" s="110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27.75" customHeight="1">
      <c r="A43" s="109"/>
      <c r="B43" s="110"/>
      <c r="C43" s="110"/>
      <c r="D43" s="110"/>
      <c r="E43" s="110"/>
      <c r="F43" s="110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27.75" customHeight="1">
      <c r="A44" s="109"/>
      <c r="B44" s="110"/>
      <c r="C44" s="110"/>
      <c r="D44" s="110"/>
      <c r="E44" s="110"/>
      <c r="F44" s="110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27.75" customHeight="1">
      <c r="A45" s="109"/>
      <c r="B45" s="110"/>
      <c r="C45" s="110"/>
      <c r="D45" s="110"/>
      <c r="E45" s="110"/>
      <c r="F45" s="110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27.75" customHeight="1">
      <c r="A46" s="109"/>
      <c r="B46" s="110"/>
      <c r="C46" s="110"/>
      <c r="D46" s="110"/>
      <c r="E46" s="110"/>
      <c r="F46" s="110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27.75" customHeight="1">
      <c r="A47" s="109"/>
      <c r="B47" s="110"/>
      <c r="C47" s="110"/>
      <c r="D47" s="110"/>
      <c r="E47" s="110"/>
      <c r="F47" s="110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27.75" customHeight="1">
      <c r="A48" s="109"/>
      <c r="B48" s="110"/>
      <c r="C48" s="110"/>
      <c r="D48" s="110"/>
      <c r="E48" s="110"/>
      <c r="F48" s="110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27.75" customHeight="1">
      <c r="A49" s="109"/>
      <c r="B49" s="110"/>
      <c r="C49" s="110"/>
      <c r="D49" s="110"/>
      <c r="E49" s="110"/>
      <c r="F49" s="110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27.75" customHeight="1">
      <c r="A50" s="109"/>
      <c r="B50" s="110"/>
      <c r="C50" s="110"/>
      <c r="D50" s="110"/>
      <c r="E50" s="110"/>
      <c r="F50" s="110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24" customHeight="1">
      <c r="A51" s="69"/>
      <c r="B51" s="112" t="s">
        <v>201</v>
      </c>
      <c r="C51" s="112" t="s">
        <v>202</v>
      </c>
      <c r="D51" s="112" t="s">
        <v>203</v>
      </c>
      <c r="E51" s="112" t="s">
        <v>204</v>
      </c>
      <c r="F51" s="112" t="s">
        <v>205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24" customHeight="1">
      <c r="A52" s="69"/>
      <c r="B52" s="112" t="s">
        <v>206</v>
      </c>
      <c r="C52" s="113" t="s">
        <v>207</v>
      </c>
      <c r="D52" s="112" t="s">
        <v>208</v>
      </c>
      <c r="E52" s="112" t="s">
        <v>209</v>
      </c>
      <c r="F52" s="112" t="s">
        <v>210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24" customHeight="1">
      <c r="A53" s="69"/>
      <c r="B53" s="112" t="s">
        <v>211</v>
      </c>
      <c r="C53" s="113" t="s">
        <v>212</v>
      </c>
      <c r="D53" s="112" t="s">
        <v>213</v>
      </c>
      <c r="E53" s="112" t="s">
        <v>214</v>
      </c>
      <c r="F53" s="112" t="s">
        <v>215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24" customHeight="1">
      <c r="A54" s="69"/>
      <c r="B54" s="113" t="s">
        <v>216</v>
      </c>
      <c r="C54" s="113" t="s">
        <v>217</v>
      </c>
      <c r="D54" s="112" t="s">
        <v>218</v>
      </c>
      <c r="E54" s="112" t="s">
        <v>211</v>
      </c>
      <c r="F54" s="112" t="s">
        <v>219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24" customHeight="1">
      <c r="A55" s="69"/>
      <c r="B55" s="113" t="s">
        <v>220</v>
      </c>
      <c r="C55" s="113" t="s">
        <v>221</v>
      </c>
      <c r="D55" s="112" t="s">
        <v>222</v>
      </c>
      <c r="E55" s="112" t="s">
        <v>223</v>
      </c>
      <c r="F55" s="112" t="s">
        <v>224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24" customHeight="1">
      <c r="A56" s="69"/>
      <c r="B56" s="113" t="s">
        <v>225</v>
      </c>
      <c r="C56" s="113" t="s">
        <v>226</v>
      </c>
      <c r="D56" s="112" t="s">
        <v>227</v>
      </c>
      <c r="E56" s="113" t="s">
        <v>228</v>
      </c>
      <c r="F56" s="112" t="s">
        <v>229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24" customHeight="1">
      <c r="A57" s="69"/>
      <c r="B57" s="113" t="s">
        <v>230</v>
      </c>
      <c r="C57" s="113" t="s">
        <v>231</v>
      </c>
      <c r="D57" s="112" t="s">
        <v>232</v>
      </c>
      <c r="E57" s="113" t="s">
        <v>233</v>
      </c>
      <c r="F57" s="112" t="s">
        <v>234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24" customHeight="1">
      <c r="A58" s="114"/>
      <c r="B58" s="113" t="s">
        <v>233</v>
      </c>
      <c r="C58" s="113" t="s">
        <v>235</v>
      </c>
      <c r="D58" s="112" t="s">
        <v>236</v>
      </c>
      <c r="E58" s="113" t="s">
        <v>237</v>
      </c>
      <c r="F58" s="113" t="s">
        <v>231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24" customHeight="1">
      <c r="A59" s="114"/>
      <c r="B59" s="113" t="s">
        <v>237</v>
      </c>
      <c r="C59" s="39"/>
      <c r="D59" s="112" t="s">
        <v>238</v>
      </c>
      <c r="E59" s="113" t="s">
        <v>239</v>
      </c>
      <c r="F59" s="113" t="s">
        <v>240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24" customHeight="1">
      <c r="A60" s="114"/>
      <c r="B60" s="113" t="s">
        <v>239</v>
      </c>
      <c r="C60" s="39"/>
      <c r="D60" s="112" t="s">
        <v>241</v>
      </c>
      <c r="E60" s="113" t="s">
        <v>242</v>
      </c>
      <c r="F60" s="113" t="s">
        <v>243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24" customHeight="1">
      <c r="A61" s="114"/>
      <c r="B61" s="113" t="s">
        <v>244</v>
      </c>
      <c r="C61" s="39"/>
      <c r="D61" s="112" t="s">
        <v>245</v>
      </c>
      <c r="E61" s="113" t="s">
        <v>246</v>
      </c>
      <c r="F61" s="113" t="s">
        <v>247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24" customHeight="1">
      <c r="A62" s="114"/>
      <c r="B62" s="113" t="s">
        <v>235</v>
      </c>
      <c r="C62" s="39"/>
      <c r="D62" s="112" t="s">
        <v>248</v>
      </c>
      <c r="E62" s="113" t="s">
        <v>249</v>
      </c>
      <c r="F62" s="113" t="s">
        <v>250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24" customHeight="1">
      <c r="A63" s="114"/>
      <c r="B63" s="113" t="s">
        <v>251</v>
      </c>
      <c r="C63" s="39"/>
      <c r="D63" s="112" t="s">
        <v>252</v>
      </c>
      <c r="E63" s="113" t="s">
        <v>235</v>
      </c>
      <c r="F63" s="113" t="s">
        <v>253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24" customHeight="1">
      <c r="A64" s="114"/>
      <c r="B64" s="113" t="s">
        <v>253</v>
      </c>
      <c r="C64" s="39"/>
      <c r="D64" s="112" t="s">
        <v>254</v>
      </c>
      <c r="E64" s="39"/>
      <c r="F64" s="113" t="s">
        <v>255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24" customHeight="1">
      <c r="A65" s="114"/>
      <c r="B65" s="113" t="s">
        <v>256</v>
      </c>
      <c r="C65" s="39"/>
      <c r="D65" s="112" t="s">
        <v>257</v>
      </c>
      <c r="E65" s="39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24" customHeight="1">
      <c r="A66" s="114"/>
      <c r="B66" s="39"/>
      <c r="C66" s="39"/>
      <c r="D66" s="112" t="s">
        <v>258</v>
      </c>
      <c r="E66" s="39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24" customHeight="1">
      <c r="A67" s="114"/>
      <c r="B67" s="39"/>
      <c r="C67" s="39"/>
      <c r="D67" s="112" t="s">
        <v>259</v>
      </c>
      <c r="E67" s="39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24" customHeight="1">
      <c r="A68" s="114"/>
      <c r="B68" s="39"/>
      <c r="C68" s="39"/>
      <c r="D68" s="113" t="s">
        <v>260</v>
      </c>
      <c r="E68" s="39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24" customHeight="1">
      <c r="A69" s="114"/>
      <c r="B69" s="39"/>
      <c r="C69" s="39"/>
      <c r="D69" s="113" t="s">
        <v>261</v>
      </c>
      <c r="E69" s="39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24" customHeight="1">
      <c r="A70" s="114"/>
      <c r="B70" s="39"/>
      <c r="C70" s="39"/>
      <c r="D70" s="113" t="s">
        <v>262</v>
      </c>
      <c r="E70" s="39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24" customHeight="1">
      <c r="A71" s="114"/>
      <c r="B71" s="39"/>
      <c r="C71" s="39"/>
      <c r="D71" s="113" t="s">
        <v>263</v>
      </c>
      <c r="E71" s="39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24" customHeight="1">
      <c r="A72" s="114"/>
      <c r="B72" s="39"/>
      <c r="C72" s="39"/>
      <c r="D72" s="113" t="s">
        <v>264</v>
      </c>
      <c r="E72" s="39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24" customHeight="1">
      <c r="A73" s="114"/>
      <c r="B73" s="39"/>
      <c r="C73" s="39"/>
      <c r="D73" s="113" t="s">
        <v>265</v>
      </c>
      <c r="E73" s="39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24" customHeight="1">
      <c r="A74" s="114"/>
      <c r="B74" s="39"/>
      <c r="C74" s="39"/>
      <c r="D74" s="113" t="s">
        <v>266</v>
      </c>
      <c r="E74" s="39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24" customHeight="1">
      <c r="A75" s="114"/>
      <c r="B75" s="39"/>
      <c r="C75" s="39"/>
      <c r="D75" s="39"/>
      <c r="E75" s="39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24" customHeight="1">
      <c r="A76" s="114"/>
      <c r="B76" s="39"/>
      <c r="C76" s="39"/>
      <c r="D76" s="39"/>
      <c r="E76" s="39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24" customHeight="1">
      <c r="A77" s="114"/>
      <c r="B77" s="39"/>
      <c r="C77" s="39"/>
      <c r="D77" s="39"/>
      <c r="E77" s="39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24" customHeight="1">
      <c r="A78" s="114"/>
      <c r="B78" s="39"/>
      <c r="C78" s="39"/>
      <c r="D78" s="39"/>
      <c r="E78" s="39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24" customHeight="1">
      <c r="A79" s="114"/>
      <c r="B79" s="39"/>
      <c r="C79" s="39"/>
      <c r="D79" s="39"/>
      <c r="E79" s="39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24" customHeight="1">
      <c r="A80" s="114"/>
      <c r="B80" s="39"/>
      <c r="C80" s="39"/>
      <c r="D80" s="39"/>
      <c r="E80" s="39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24" customHeight="1">
      <c r="A81" s="114"/>
      <c r="B81" s="39"/>
      <c r="C81" s="39"/>
      <c r="D81" s="39"/>
      <c r="E81" s="39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24" customHeight="1">
      <c r="A82" s="114"/>
      <c r="B82" s="39"/>
      <c r="C82" s="39"/>
      <c r="D82" s="39"/>
      <c r="E82" s="39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24" customHeight="1">
      <c r="A83" s="114"/>
      <c r="B83" s="39"/>
      <c r="C83" s="39"/>
      <c r="D83" s="39"/>
      <c r="E83" s="39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24" customHeight="1">
      <c r="A84" s="114"/>
      <c r="B84" s="39"/>
      <c r="C84" s="39"/>
      <c r="D84" s="39"/>
      <c r="E84" s="39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24" customHeight="1">
      <c r="A85" s="114"/>
      <c r="B85" s="39"/>
      <c r="C85" s="39"/>
      <c r="D85" s="39"/>
      <c r="E85" s="39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24" customHeight="1">
      <c r="A86" s="114"/>
      <c r="B86" s="39"/>
      <c r="C86" s="39"/>
      <c r="D86" s="39"/>
      <c r="E86" s="39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24" customHeight="1">
      <c r="A87" s="114"/>
      <c r="B87" s="39"/>
      <c r="C87" s="39"/>
      <c r="D87" s="39"/>
      <c r="E87" s="39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24" customHeight="1">
      <c r="A88" s="114"/>
      <c r="B88" s="39"/>
      <c r="C88" s="39"/>
      <c r="D88" s="39"/>
      <c r="E88" s="39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24" customHeight="1">
      <c r="A89" s="114"/>
      <c r="B89" s="39"/>
      <c r="C89" s="39"/>
      <c r="D89" s="39"/>
      <c r="E89" s="39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24" customHeight="1">
      <c r="A90" s="114"/>
      <c r="B90" s="39"/>
      <c r="C90" s="39"/>
      <c r="D90" s="39"/>
      <c r="E90" s="39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24" customHeight="1">
      <c r="A91" s="114"/>
      <c r="B91" s="39"/>
      <c r="C91" s="39"/>
      <c r="D91" s="39"/>
      <c r="E91" s="39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24" customHeight="1">
      <c r="A92" s="114"/>
      <c r="B92" s="39"/>
      <c r="C92" s="39"/>
      <c r="D92" s="39"/>
      <c r="E92" s="39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24" customHeight="1">
      <c r="A93" s="114"/>
      <c r="B93" s="39"/>
      <c r="C93" s="39"/>
      <c r="D93" s="39"/>
      <c r="E93" s="39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24" customHeight="1">
      <c r="A94" s="114"/>
      <c r="B94" s="39"/>
      <c r="C94" s="39"/>
      <c r="D94" s="39"/>
      <c r="E94" s="39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24" customHeight="1">
      <c r="A95" s="114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24" customHeight="1">
      <c r="A96" s="114"/>
      <c r="B96" s="39"/>
      <c r="C96" s="39"/>
      <c r="D96" s="39"/>
      <c r="E96" s="39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24" customHeight="1">
      <c r="A97" s="114"/>
      <c r="B97" s="39"/>
      <c r="C97" s="39"/>
      <c r="D97" s="39"/>
      <c r="E97" s="39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24" customHeight="1">
      <c r="A98" s="114"/>
      <c r="B98" s="39"/>
      <c r="C98" s="39"/>
      <c r="D98" s="39"/>
      <c r="E98" s="39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24" customHeight="1">
      <c r="A99" s="114"/>
      <c r="B99" s="39"/>
      <c r="C99" s="39"/>
      <c r="D99" s="39"/>
      <c r="E99" s="39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24" customHeight="1">
      <c r="A100" s="114"/>
      <c r="B100" s="39"/>
      <c r="C100" s="39"/>
      <c r="D100" s="39"/>
      <c r="E100" s="39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24" customHeight="1">
      <c r="A101" s="114"/>
      <c r="B101" s="39"/>
      <c r="C101" s="39"/>
      <c r="D101" s="39"/>
      <c r="E101" s="39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24" customHeight="1">
      <c r="A102" s="114"/>
      <c r="B102" s="39"/>
      <c r="C102" s="39"/>
      <c r="D102" s="39"/>
      <c r="E102" s="39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24" customHeight="1">
      <c r="A103" s="114"/>
      <c r="B103" s="39"/>
      <c r="C103" s="39"/>
      <c r="D103" s="39"/>
      <c r="E103" s="39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24" customHeight="1">
      <c r="A104" s="114"/>
      <c r="B104" s="39"/>
      <c r="C104" s="39"/>
      <c r="D104" s="39"/>
      <c r="E104" s="39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24" customHeight="1">
      <c r="A105" s="114"/>
      <c r="B105" s="39"/>
      <c r="C105" s="39"/>
      <c r="D105" s="39"/>
      <c r="E105" s="39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24" customHeight="1">
      <c r="A106" s="114"/>
      <c r="B106" s="39"/>
      <c r="C106" s="39"/>
      <c r="D106" s="39"/>
      <c r="E106" s="39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24" customHeight="1">
      <c r="A107" s="114"/>
      <c r="B107" s="39"/>
      <c r="C107" s="39"/>
      <c r="D107" s="39"/>
      <c r="E107" s="39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24" customHeight="1">
      <c r="A108" s="114"/>
      <c r="B108" s="39"/>
      <c r="C108" s="39"/>
      <c r="D108" s="39"/>
      <c r="E108" s="39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24" customHeight="1">
      <c r="A109" s="114"/>
      <c r="B109" s="39"/>
      <c r="C109" s="39"/>
      <c r="D109" s="39"/>
      <c r="E109" s="39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24" customHeight="1">
      <c r="A110" s="114"/>
      <c r="B110" s="39"/>
      <c r="C110" s="39"/>
      <c r="D110" s="39"/>
      <c r="E110" s="39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24" customHeight="1">
      <c r="A111" s="114"/>
      <c r="B111" s="39"/>
      <c r="C111" s="39"/>
      <c r="D111" s="39"/>
      <c r="E111" s="39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24" customHeight="1">
      <c r="A112" s="114"/>
      <c r="B112" s="39"/>
      <c r="C112" s="39"/>
      <c r="D112" s="39"/>
      <c r="E112" s="39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24" customHeight="1">
      <c r="A113" s="114"/>
      <c r="B113" s="39"/>
      <c r="C113" s="39"/>
      <c r="D113" s="39"/>
      <c r="E113" s="39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24" customHeight="1">
      <c r="A114" s="114"/>
      <c r="B114" s="39"/>
      <c r="C114" s="39"/>
      <c r="D114" s="39"/>
      <c r="E114" s="39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24" customHeight="1">
      <c r="A115" s="114"/>
      <c r="B115" s="39"/>
      <c r="C115" s="39"/>
      <c r="D115" s="39"/>
      <c r="E115" s="39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24" customHeight="1">
      <c r="A116" s="114"/>
      <c r="B116" s="39"/>
      <c r="C116" s="39"/>
      <c r="D116" s="39"/>
      <c r="E116" s="39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24" customHeight="1">
      <c r="A117" s="114"/>
      <c r="B117" s="39"/>
      <c r="C117" s="39"/>
      <c r="D117" s="39"/>
      <c r="E117" s="39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24" customHeight="1">
      <c r="A118" s="114"/>
      <c r="B118" s="39"/>
      <c r="C118" s="39"/>
      <c r="D118" s="39"/>
      <c r="E118" s="39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24" customHeight="1">
      <c r="A119" s="114"/>
      <c r="B119" s="39"/>
      <c r="C119" s="39"/>
      <c r="D119" s="39"/>
      <c r="E119" s="39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24" customHeight="1">
      <c r="A120" s="114"/>
      <c r="B120" s="39"/>
      <c r="C120" s="39"/>
      <c r="D120" s="39"/>
      <c r="E120" s="39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24" customHeight="1">
      <c r="A121" s="114"/>
      <c r="B121" s="39"/>
      <c r="C121" s="39"/>
      <c r="D121" s="39"/>
      <c r="E121" s="39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24" customHeight="1">
      <c r="A122" s="114"/>
      <c r="B122" s="39"/>
      <c r="C122" s="39"/>
      <c r="D122" s="39"/>
      <c r="E122" s="39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24" customHeight="1">
      <c r="A123" s="114"/>
      <c r="B123" s="39"/>
      <c r="C123" s="39"/>
      <c r="D123" s="39"/>
      <c r="E123" s="39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24" customHeight="1">
      <c r="A124" s="114"/>
      <c r="B124" s="39"/>
      <c r="C124" s="39"/>
      <c r="D124" s="39"/>
      <c r="E124" s="39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24" customHeight="1">
      <c r="A125" s="114"/>
      <c r="B125" s="39"/>
      <c r="C125" s="39"/>
      <c r="D125" s="39"/>
      <c r="E125" s="39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24" customHeight="1">
      <c r="A126" s="114"/>
      <c r="B126" s="39"/>
      <c r="C126" s="39"/>
      <c r="D126" s="39"/>
      <c r="E126" s="39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24" customHeight="1">
      <c r="A127" s="114"/>
      <c r="B127" s="39"/>
      <c r="C127" s="39"/>
      <c r="D127" s="39"/>
      <c r="E127" s="39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24" customHeight="1">
      <c r="A128" s="114"/>
      <c r="B128" s="39"/>
      <c r="C128" s="39"/>
      <c r="D128" s="39"/>
      <c r="E128" s="39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24" customHeight="1">
      <c r="A129" s="114"/>
      <c r="B129" s="39"/>
      <c r="C129" s="39"/>
      <c r="D129" s="39"/>
      <c r="E129" s="39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24" customHeight="1">
      <c r="A130" s="114"/>
      <c r="B130" s="39"/>
      <c r="C130" s="39"/>
      <c r="D130" s="39"/>
      <c r="E130" s="39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24" customHeight="1">
      <c r="A131" s="114"/>
      <c r="B131" s="39"/>
      <c r="C131" s="39"/>
      <c r="D131" s="39"/>
      <c r="E131" s="39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24" customHeight="1">
      <c r="A132" s="114"/>
      <c r="B132" s="39"/>
      <c r="C132" s="39"/>
      <c r="D132" s="39"/>
      <c r="E132" s="39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24" customHeight="1">
      <c r="A133" s="114"/>
      <c r="B133" s="39"/>
      <c r="C133" s="39"/>
      <c r="D133" s="39"/>
      <c r="E133" s="39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24" customHeight="1">
      <c r="A134" s="114"/>
      <c r="B134" s="39"/>
      <c r="C134" s="39"/>
      <c r="D134" s="39"/>
      <c r="E134" s="39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24" customHeight="1">
      <c r="A135" s="114"/>
      <c r="B135" s="39"/>
      <c r="C135" s="39"/>
      <c r="D135" s="39"/>
      <c r="E135" s="39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24" customHeight="1">
      <c r="A136" s="114"/>
      <c r="B136" s="39"/>
      <c r="C136" s="39"/>
      <c r="D136" s="39"/>
      <c r="E136" s="39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24" customHeight="1">
      <c r="A137" s="114"/>
      <c r="B137" s="39"/>
      <c r="C137" s="39"/>
      <c r="D137" s="39"/>
      <c r="E137" s="39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24" customHeight="1">
      <c r="A138" s="114"/>
      <c r="B138" s="39"/>
      <c r="C138" s="39"/>
      <c r="D138" s="39"/>
      <c r="E138" s="39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24" customHeight="1">
      <c r="A139" s="114"/>
      <c r="B139" s="39"/>
      <c r="C139" s="39"/>
      <c r="D139" s="39"/>
      <c r="E139" s="39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24" customHeight="1">
      <c r="A140" s="114"/>
      <c r="B140" s="39"/>
      <c r="C140" s="39"/>
      <c r="D140" s="39"/>
      <c r="E140" s="39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24" customHeight="1">
      <c r="A141" s="114"/>
      <c r="B141" s="39"/>
      <c r="C141" s="39"/>
      <c r="D141" s="39"/>
      <c r="E141" s="39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24" customHeight="1">
      <c r="A142" s="114"/>
      <c r="B142" s="39"/>
      <c r="C142" s="39"/>
      <c r="D142" s="39"/>
      <c r="E142" s="39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24" customHeight="1">
      <c r="A143" s="114"/>
      <c r="B143" s="39"/>
      <c r="C143" s="39"/>
      <c r="D143" s="39"/>
      <c r="E143" s="39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24" customHeight="1">
      <c r="A144" s="114"/>
      <c r="B144" s="39"/>
      <c r="C144" s="39"/>
      <c r="D144" s="39"/>
      <c r="E144" s="39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24" customHeight="1">
      <c r="A145" s="114"/>
      <c r="B145" s="39"/>
      <c r="C145" s="39"/>
      <c r="D145" s="39"/>
      <c r="E145" s="39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24" customHeight="1">
      <c r="A146" s="114"/>
      <c r="B146" s="39"/>
      <c r="C146" s="39"/>
      <c r="D146" s="39"/>
      <c r="E146" s="39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24" customHeight="1">
      <c r="A147" s="114"/>
      <c r="B147" s="39"/>
      <c r="C147" s="39"/>
      <c r="D147" s="39"/>
      <c r="E147" s="39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24" customHeight="1">
      <c r="A148" s="114"/>
      <c r="B148" s="39"/>
      <c r="C148" s="39"/>
      <c r="D148" s="39"/>
      <c r="E148" s="39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24" customHeight="1">
      <c r="A149" s="114"/>
      <c r="B149" s="39"/>
      <c r="C149" s="39"/>
      <c r="D149" s="39"/>
      <c r="E149" s="39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24" customHeight="1">
      <c r="A150" s="114"/>
      <c r="B150" s="39"/>
      <c r="C150" s="39"/>
      <c r="D150" s="39"/>
      <c r="E150" s="39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24" customHeight="1">
      <c r="A151" s="114"/>
      <c r="B151" s="39"/>
      <c r="C151" s="39"/>
      <c r="D151" s="39"/>
      <c r="E151" s="39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24" customHeight="1">
      <c r="A152" s="114"/>
      <c r="B152" s="39"/>
      <c r="C152" s="39"/>
      <c r="D152" s="39"/>
      <c r="E152" s="39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24" customHeight="1">
      <c r="A153" s="114"/>
      <c r="B153" s="39"/>
      <c r="C153" s="39"/>
      <c r="D153" s="39"/>
      <c r="E153" s="39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24" customHeight="1">
      <c r="A154" s="114"/>
      <c r="B154" s="39"/>
      <c r="C154" s="39"/>
      <c r="D154" s="39"/>
      <c r="E154" s="39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24" customHeight="1">
      <c r="A155" s="114"/>
      <c r="B155" s="39"/>
      <c r="C155" s="39"/>
      <c r="D155" s="39"/>
      <c r="E155" s="39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24" customHeight="1">
      <c r="A156" s="114"/>
      <c r="B156" s="39"/>
      <c r="C156" s="39"/>
      <c r="D156" s="39"/>
      <c r="E156" s="39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24" customHeight="1">
      <c r="A157" s="114"/>
      <c r="B157" s="39"/>
      <c r="C157" s="39"/>
      <c r="D157" s="39"/>
      <c r="E157" s="39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24" customHeight="1">
      <c r="A158" s="114"/>
      <c r="B158" s="39"/>
      <c r="C158" s="39"/>
      <c r="D158" s="39"/>
      <c r="E158" s="39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24" customHeight="1">
      <c r="A159" s="114"/>
      <c r="B159" s="39"/>
      <c r="C159" s="39"/>
      <c r="D159" s="39"/>
      <c r="E159" s="39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24" customHeight="1">
      <c r="A160" s="114"/>
      <c r="B160" s="39"/>
      <c r="C160" s="39"/>
      <c r="D160" s="39"/>
      <c r="E160" s="39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24" customHeight="1">
      <c r="A161" s="114"/>
      <c r="B161" s="39"/>
      <c r="C161" s="39"/>
      <c r="D161" s="39"/>
      <c r="E161" s="39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24" customHeight="1">
      <c r="A162" s="114"/>
      <c r="B162" s="39"/>
      <c r="C162" s="39"/>
      <c r="D162" s="39"/>
      <c r="E162" s="39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24" customHeight="1">
      <c r="A163" s="114"/>
      <c r="B163" s="39"/>
      <c r="C163" s="39"/>
      <c r="D163" s="39"/>
      <c r="E163" s="39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4" customHeight="1">
      <c r="A164" s="114"/>
      <c r="B164" s="39"/>
      <c r="C164" s="39"/>
      <c r="D164" s="39"/>
      <c r="E164" s="39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24" customHeight="1">
      <c r="A165" s="114"/>
      <c r="B165" s="39"/>
      <c r="C165" s="39"/>
      <c r="D165" s="39"/>
      <c r="E165" s="39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24" customHeight="1">
      <c r="A166" s="114"/>
      <c r="B166" s="39"/>
      <c r="C166" s="39"/>
      <c r="D166" s="39"/>
      <c r="E166" s="39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24" customHeight="1">
      <c r="A167" s="114"/>
      <c r="B167" s="39"/>
      <c r="C167" s="39"/>
      <c r="D167" s="39"/>
      <c r="E167" s="39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24" customHeight="1">
      <c r="A168" s="114"/>
      <c r="B168" s="39"/>
      <c r="C168" s="39"/>
      <c r="D168" s="39"/>
      <c r="E168" s="39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24" customHeight="1">
      <c r="A169" s="114"/>
      <c r="B169" s="39"/>
      <c r="C169" s="39"/>
      <c r="D169" s="39"/>
      <c r="E169" s="39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4" customHeight="1">
      <c r="A170" s="114"/>
      <c r="B170" s="39"/>
      <c r="C170" s="39"/>
      <c r="D170" s="39"/>
      <c r="E170" s="39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24" customHeight="1">
      <c r="A171" s="114"/>
      <c r="B171" s="39"/>
      <c r="C171" s="39"/>
      <c r="D171" s="39"/>
      <c r="E171" s="39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24" customHeight="1">
      <c r="A172" s="114"/>
      <c r="B172" s="39"/>
      <c r="C172" s="39"/>
      <c r="D172" s="39"/>
      <c r="E172" s="39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24" customHeight="1">
      <c r="A173" s="114"/>
      <c r="B173" s="39"/>
      <c r="C173" s="39"/>
      <c r="D173" s="39"/>
      <c r="E173" s="39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4" customHeight="1">
      <c r="A174" s="114"/>
      <c r="B174" s="39"/>
      <c r="C174" s="39"/>
      <c r="D174" s="39"/>
      <c r="E174" s="39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24" customHeight="1">
      <c r="A175" s="114"/>
      <c r="B175" s="39"/>
      <c r="C175" s="39"/>
      <c r="D175" s="39"/>
      <c r="E175" s="39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24" customHeight="1">
      <c r="A176" s="114"/>
      <c r="B176" s="39"/>
      <c r="C176" s="39"/>
      <c r="D176" s="39"/>
      <c r="E176" s="39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24" customHeight="1">
      <c r="A177" s="114"/>
      <c r="B177" s="39"/>
      <c r="C177" s="39"/>
      <c r="D177" s="39"/>
      <c r="E177" s="39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24" customHeight="1">
      <c r="A178" s="114"/>
      <c r="B178" s="39"/>
      <c r="C178" s="39"/>
      <c r="D178" s="39"/>
      <c r="E178" s="39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24" customHeight="1">
      <c r="A179" s="114"/>
      <c r="B179" s="39"/>
      <c r="C179" s="39"/>
      <c r="D179" s="39"/>
      <c r="E179" s="39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24" customHeight="1">
      <c r="A180" s="114"/>
      <c r="B180" s="39"/>
      <c r="C180" s="39"/>
      <c r="D180" s="39"/>
      <c r="E180" s="39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24" customHeight="1">
      <c r="A181" s="114"/>
      <c r="B181" s="39"/>
      <c r="C181" s="39"/>
      <c r="D181" s="39"/>
      <c r="E181" s="39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24" customHeight="1">
      <c r="A182" s="114"/>
      <c r="B182" s="39"/>
      <c r="C182" s="39"/>
      <c r="D182" s="39"/>
      <c r="E182" s="39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24" customHeight="1">
      <c r="A183" s="114"/>
      <c r="B183" s="39"/>
      <c r="C183" s="39"/>
      <c r="D183" s="39"/>
      <c r="E183" s="39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24" customHeight="1">
      <c r="A184" s="114"/>
      <c r="B184" s="39"/>
      <c r="C184" s="39"/>
      <c r="D184" s="39"/>
      <c r="E184" s="39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24" customHeight="1">
      <c r="A185" s="114"/>
      <c r="B185" s="39"/>
      <c r="C185" s="39"/>
      <c r="D185" s="39"/>
      <c r="E185" s="39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24" customHeight="1">
      <c r="A186" s="114"/>
      <c r="B186" s="39"/>
      <c r="C186" s="39"/>
      <c r="D186" s="39"/>
      <c r="E186" s="39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24" customHeight="1">
      <c r="A187" s="114"/>
      <c r="B187" s="39"/>
      <c r="C187" s="39"/>
      <c r="D187" s="39"/>
      <c r="E187" s="39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24" customHeight="1">
      <c r="A188" s="114"/>
      <c r="B188" s="39"/>
      <c r="C188" s="39"/>
      <c r="D188" s="39"/>
      <c r="E188" s="39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24" customHeight="1">
      <c r="A189" s="114"/>
      <c r="B189" s="39"/>
      <c r="C189" s="39"/>
      <c r="D189" s="39"/>
      <c r="E189" s="39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24" customHeight="1">
      <c r="A190" s="114"/>
      <c r="B190" s="39"/>
      <c r="C190" s="39"/>
      <c r="D190" s="39"/>
      <c r="E190" s="39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24" customHeight="1">
      <c r="A191" s="114"/>
      <c r="B191" s="39"/>
      <c r="C191" s="39"/>
      <c r="D191" s="39"/>
      <c r="E191" s="39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24" customHeight="1">
      <c r="A192" s="114"/>
      <c r="B192" s="39"/>
      <c r="C192" s="39"/>
      <c r="D192" s="39"/>
      <c r="E192" s="39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24" customHeight="1">
      <c r="A193" s="114"/>
      <c r="B193" s="39"/>
      <c r="C193" s="39"/>
      <c r="D193" s="39"/>
      <c r="E193" s="39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24" customHeight="1">
      <c r="A194" s="114"/>
      <c r="B194" s="39"/>
      <c r="C194" s="39"/>
      <c r="D194" s="39"/>
      <c r="E194" s="39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24" customHeight="1">
      <c r="A195" s="114"/>
      <c r="B195" s="39"/>
      <c r="C195" s="39"/>
      <c r="D195" s="39"/>
      <c r="E195" s="39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24" customHeight="1">
      <c r="A196" s="114"/>
      <c r="B196" s="39"/>
      <c r="C196" s="39"/>
      <c r="D196" s="39"/>
      <c r="E196" s="39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24" customHeight="1">
      <c r="A197" s="114"/>
      <c r="B197" s="39"/>
      <c r="C197" s="39"/>
      <c r="D197" s="39"/>
      <c r="E197" s="39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24" customHeight="1">
      <c r="A198" s="114"/>
      <c r="B198" s="39"/>
      <c r="C198" s="39"/>
      <c r="D198" s="39"/>
      <c r="E198" s="39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24" customHeight="1">
      <c r="A199" s="114"/>
      <c r="B199" s="39"/>
      <c r="C199" s="39"/>
      <c r="D199" s="39"/>
      <c r="E199" s="39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24" customHeight="1">
      <c r="A200" s="114"/>
      <c r="B200" s="39"/>
      <c r="C200" s="39"/>
      <c r="D200" s="39"/>
      <c r="E200" s="39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24" customHeight="1">
      <c r="A201" s="114"/>
      <c r="B201" s="39"/>
      <c r="C201" s="39"/>
      <c r="D201" s="39"/>
      <c r="E201" s="39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24" customHeight="1">
      <c r="A202" s="114"/>
      <c r="B202" s="39"/>
      <c r="C202" s="39"/>
      <c r="D202" s="39"/>
      <c r="E202" s="39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24" customHeight="1">
      <c r="A203" s="114"/>
      <c r="B203" s="39"/>
      <c r="C203" s="39"/>
      <c r="D203" s="39"/>
      <c r="E203" s="39"/>
      <c r="F203" s="39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24" customHeight="1">
      <c r="A204" s="114"/>
      <c r="B204" s="39"/>
      <c r="C204" s="39"/>
      <c r="D204" s="39"/>
      <c r="E204" s="39"/>
      <c r="F204" s="39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24" customHeight="1">
      <c r="A205" s="114"/>
      <c r="B205" s="39"/>
      <c r="C205" s="39"/>
      <c r="D205" s="39"/>
      <c r="E205" s="39"/>
      <c r="F205" s="39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24" customHeight="1">
      <c r="A206" s="114"/>
      <c r="B206" s="39"/>
      <c r="C206" s="39"/>
      <c r="D206" s="39"/>
      <c r="E206" s="39"/>
      <c r="F206" s="39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24" customHeight="1">
      <c r="A207" s="114"/>
      <c r="B207" s="39"/>
      <c r="C207" s="39"/>
      <c r="D207" s="39"/>
      <c r="E207" s="39"/>
      <c r="F207" s="39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24" customHeight="1">
      <c r="A208" s="114"/>
      <c r="B208" s="39"/>
      <c r="C208" s="39"/>
      <c r="D208" s="39"/>
      <c r="E208" s="39"/>
      <c r="F208" s="39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24" customHeight="1">
      <c r="A209" s="114"/>
      <c r="B209" s="39"/>
      <c r="C209" s="39"/>
      <c r="D209" s="39"/>
      <c r="E209" s="39"/>
      <c r="F209" s="39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24" customHeight="1">
      <c r="A210" s="114"/>
      <c r="B210" s="39"/>
      <c r="C210" s="39"/>
      <c r="D210" s="39"/>
      <c r="E210" s="39"/>
      <c r="F210" s="39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24" customHeight="1">
      <c r="A211" s="114"/>
      <c r="B211" s="39"/>
      <c r="C211" s="39"/>
      <c r="D211" s="39"/>
      <c r="E211" s="39"/>
      <c r="F211" s="39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24" customHeight="1">
      <c r="A212" s="114"/>
      <c r="B212" s="39"/>
      <c r="C212" s="39"/>
      <c r="D212" s="39"/>
      <c r="E212" s="39"/>
      <c r="F212" s="39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24" customHeight="1">
      <c r="A213" s="114"/>
      <c r="B213" s="39"/>
      <c r="C213" s="39"/>
      <c r="D213" s="39"/>
      <c r="E213" s="39"/>
      <c r="F213" s="39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24" customHeight="1">
      <c r="A214" s="114"/>
      <c r="B214" s="39"/>
      <c r="C214" s="39"/>
      <c r="D214" s="39"/>
      <c r="E214" s="39"/>
      <c r="F214" s="39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24" customHeight="1">
      <c r="A215" s="114"/>
      <c r="B215" s="39"/>
      <c r="C215" s="39"/>
      <c r="D215" s="39"/>
      <c r="E215" s="39"/>
      <c r="F215" s="39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24" customHeight="1">
      <c r="A216" s="114"/>
      <c r="B216" s="39"/>
      <c r="C216" s="39"/>
      <c r="D216" s="39"/>
      <c r="E216" s="39"/>
      <c r="F216" s="39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24" customHeight="1">
      <c r="A217" s="114"/>
      <c r="B217" s="39"/>
      <c r="C217" s="39"/>
      <c r="D217" s="39"/>
      <c r="E217" s="39"/>
      <c r="F217" s="39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24" customHeight="1">
      <c r="A218" s="114"/>
      <c r="B218" s="39"/>
      <c r="C218" s="39"/>
      <c r="D218" s="39"/>
      <c r="E218" s="39"/>
      <c r="F218" s="39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24" customHeight="1">
      <c r="A219" s="114"/>
      <c r="B219" s="39"/>
      <c r="C219" s="39"/>
      <c r="D219" s="39"/>
      <c r="E219" s="39"/>
      <c r="F219" s="39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24" customHeight="1">
      <c r="A220" s="114"/>
      <c r="B220" s="39"/>
      <c r="C220" s="39"/>
      <c r="D220" s="39"/>
      <c r="E220" s="39"/>
      <c r="F220" s="39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24" customHeight="1">
      <c r="A221" s="114"/>
      <c r="B221" s="39"/>
      <c r="C221" s="39"/>
      <c r="D221" s="39"/>
      <c r="E221" s="39"/>
      <c r="F221" s="39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24" customHeight="1">
      <c r="A222" s="114"/>
      <c r="B222" s="39"/>
      <c r="C222" s="39"/>
      <c r="D222" s="39"/>
      <c r="E222" s="39"/>
      <c r="F222" s="39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24" customHeight="1">
      <c r="A223" s="114"/>
      <c r="B223" s="39"/>
      <c r="C223" s="39"/>
      <c r="D223" s="39"/>
      <c r="E223" s="39"/>
      <c r="F223" s="39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24" customHeight="1">
      <c r="A224" s="114"/>
      <c r="B224" s="39"/>
      <c r="C224" s="39"/>
      <c r="D224" s="39"/>
      <c r="E224" s="39"/>
      <c r="F224" s="39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24" customHeight="1">
      <c r="A225" s="114"/>
      <c r="B225" s="39"/>
      <c r="C225" s="39"/>
      <c r="D225" s="39"/>
      <c r="E225" s="39"/>
      <c r="F225" s="39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24" customHeight="1">
      <c r="A226" s="114"/>
      <c r="B226" s="39"/>
      <c r="C226" s="39"/>
      <c r="D226" s="39"/>
      <c r="E226" s="39"/>
      <c r="F226" s="39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24" customHeight="1">
      <c r="A227" s="114"/>
      <c r="B227" s="39"/>
      <c r="C227" s="39"/>
      <c r="D227" s="39"/>
      <c r="E227" s="39"/>
      <c r="F227" s="39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24" customHeight="1">
      <c r="A228" s="114"/>
      <c r="B228" s="39"/>
      <c r="C228" s="39"/>
      <c r="D228" s="39"/>
      <c r="E228" s="39"/>
      <c r="F228" s="39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24" customHeight="1">
      <c r="A229" s="114"/>
      <c r="B229" s="39"/>
      <c r="C229" s="39"/>
      <c r="D229" s="39"/>
      <c r="E229" s="39"/>
      <c r="F229" s="39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24" customHeight="1">
      <c r="A230" s="114"/>
      <c r="B230" s="39"/>
      <c r="C230" s="39"/>
      <c r="D230" s="39"/>
      <c r="E230" s="39"/>
      <c r="F230" s="39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24" customHeight="1">
      <c r="A231" s="114"/>
      <c r="B231" s="39"/>
      <c r="C231" s="39"/>
      <c r="D231" s="39"/>
      <c r="E231" s="39"/>
      <c r="F231" s="39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24" customHeight="1">
      <c r="A232" s="114"/>
      <c r="B232" s="39"/>
      <c r="C232" s="39"/>
      <c r="D232" s="39"/>
      <c r="E232" s="39"/>
      <c r="F232" s="39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24" customHeight="1">
      <c r="A233" s="114"/>
      <c r="B233" s="39"/>
      <c r="C233" s="39"/>
      <c r="D233" s="39"/>
      <c r="E233" s="39"/>
      <c r="F233" s="39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24" customHeight="1">
      <c r="A234" s="114"/>
      <c r="B234" s="39"/>
      <c r="C234" s="39"/>
      <c r="D234" s="39"/>
      <c r="E234" s="39"/>
      <c r="F234" s="39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24" customHeight="1">
      <c r="A235" s="114"/>
      <c r="B235" s="39"/>
      <c r="C235" s="39"/>
      <c r="D235" s="39"/>
      <c r="E235" s="39"/>
      <c r="F235" s="39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24" customHeight="1">
      <c r="A236" s="114"/>
      <c r="B236" s="39"/>
      <c r="C236" s="39"/>
      <c r="D236" s="39"/>
      <c r="E236" s="39"/>
      <c r="F236" s="39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24" customHeight="1">
      <c r="A237" s="114"/>
      <c r="B237" s="39"/>
      <c r="C237" s="39"/>
      <c r="D237" s="39"/>
      <c r="E237" s="39"/>
      <c r="F237" s="39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24" customHeight="1">
      <c r="A238" s="114"/>
      <c r="B238" s="39"/>
      <c r="C238" s="39"/>
      <c r="D238" s="39"/>
      <c r="E238" s="39"/>
      <c r="F238" s="39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24" customHeight="1">
      <c r="A239" s="114"/>
      <c r="B239" s="39"/>
      <c r="C239" s="39"/>
      <c r="D239" s="39"/>
      <c r="E239" s="39"/>
      <c r="F239" s="39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24" customHeight="1">
      <c r="A240" s="114"/>
      <c r="B240" s="39"/>
      <c r="C240" s="39"/>
      <c r="D240" s="39"/>
      <c r="E240" s="39"/>
      <c r="F240" s="39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24" customHeight="1">
      <c r="A241" s="114"/>
      <c r="B241" s="39"/>
      <c r="C241" s="39"/>
      <c r="D241" s="39"/>
      <c r="E241" s="39"/>
      <c r="F241" s="39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24" customHeight="1">
      <c r="A242" s="114"/>
      <c r="B242" s="39"/>
      <c r="C242" s="39"/>
      <c r="D242" s="39"/>
      <c r="E242" s="39"/>
      <c r="F242" s="39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24" customHeight="1">
      <c r="A243" s="114"/>
      <c r="B243" s="39"/>
      <c r="C243" s="39"/>
      <c r="D243" s="39"/>
      <c r="E243" s="39"/>
      <c r="F243" s="39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24" customHeight="1">
      <c r="A244" s="114"/>
      <c r="B244" s="39"/>
      <c r="C244" s="39"/>
      <c r="D244" s="39"/>
      <c r="E244" s="39"/>
      <c r="F244" s="39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24" customHeight="1">
      <c r="A245" s="114"/>
      <c r="B245" s="39"/>
      <c r="C245" s="39"/>
      <c r="D245" s="39"/>
      <c r="E245" s="39"/>
      <c r="F245" s="39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24" customHeight="1">
      <c r="A246" s="114"/>
      <c r="B246" s="39"/>
      <c r="C246" s="39"/>
      <c r="D246" s="39"/>
      <c r="E246" s="39"/>
      <c r="F246" s="39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24" customHeight="1">
      <c r="A247" s="114"/>
      <c r="B247" s="39"/>
      <c r="C247" s="39"/>
      <c r="D247" s="39"/>
      <c r="E247" s="39"/>
      <c r="F247" s="39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24" customHeight="1">
      <c r="A248" s="114"/>
      <c r="B248" s="39"/>
      <c r="C248" s="39"/>
      <c r="D248" s="39"/>
      <c r="E248" s="39"/>
      <c r="F248" s="39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24" customHeight="1">
      <c r="A249" s="114"/>
      <c r="B249" s="39"/>
      <c r="C249" s="39"/>
      <c r="D249" s="39"/>
      <c r="E249" s="39"/>
      <c r="F249" s="39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24" customHeight="1">
      <c r="A250" s="114"/>
      <c r="B250" s="39"/>
      <c r="C250" s="39"/>
      <c r="D250" s="39"/>
      <c r="E250" s="39"/>
      <c r="F250" s="39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24" customHeight="1">
      <c r="A251" s="114"/>
      <c r="B251" s="39"/>
      <c r="C251" s="39"/>
      <c r="D251" s="39"/>
      <c r="E251" s="39"/>
      <c r="F251" s="39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24" customHeight="1">
      <c r="A252" s="114"/>
      <c r="B252" s="39"/>
      <c r="C252" s="39"/>
      <c r="D252" s="39"/>
      <c r="E252" s="39"/>
      <c r="F252" s="39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24" customHeight="1">
      <c r="A253" s="114"/>
      <c r="B253" s="39"/>
      <c r="C253" s="39"/>
      <c r="D253" s="39"/>
      <c r="E253" s="39"/>
      <c r="F253" s="39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24" customHeight="1">
      <c r="A254" s="114"/>
      <c r="B254" s="39"/>
      <c r="C254" s="39"/>
      <c r="D254" s="39"/>
      <c r="E254" s="39"/>
      <c r="F254" s="39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24" customHeight="1">
      <c r="A255" s="114"/>
      <c r="B255" s="39"/>
      <c r="C255" s="39"/>
      <c r="D255" s="39"/>
      <c r="E255" s="39"/>
      <c r="F255" s="39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24" customHeight="1">
      <c r="A256" s="114"/>
      <c r="B256" s="39"/>
      <c r="C256" s="39"/>
      <c r="D256" s="39"/>
      <c r="E256" s="39"/>
      <c r="F256" s="39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24" customHeight="1">
      <c r="A257" s="114"/>
      <c r="B257" s="39"/>
      <c r="C257" s="39"/>
      <c r="D257" s="39"/>
      <c r="E257" s="39"/>
      <c r="F257" s="39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24" customHeight="1">
      <c r="A258" s="114"/>
      <c r="B258" s="39"/>
      <c r="C258" s="39"/>
      <c r="D258" s="39"/>
      <c r="E258" s="39"/>
      <c r="F258" s="39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24" customHeight="1">
      <c r="A259" s="114"/>
      <c r="B259" s="39"/>
      <c r="C259" s="39"/>
      <c r="D259" s="39"/>
      <c r="E259" s="39"/>
      <c r="F259" s="39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24" customHeight="1">
      <c r="A260" s="114"/>
      <c r="B260" s="39"/>
      <c r="C260" s="39"/>
      <c r="D260" s="39"/>
      <c r="E260" s="39"/>
      <c r="F260" s="39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24" customHeight="1">
      <c r="A261" s="114"/>
      <c r="B261" s="39"/>
      <c r="C261" s="39"/>
      <c r="D261" s="39"/>
      <c r="E261" s="39"/>
      <c r="F261" s="39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24" customHeight="1">
      <c r="A262" s="114"/>
      <c r="B262" s="39"/>
      <c r="C262" s="39"/>
      <c r="D262" s="39"/>
      <c r="E262" s="39"/>
      <c r="F262" s="39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24" customHeight="1">
      <c r="A263" s="114"/>
      <c r="B263" s="39"/>
      <c r="C263" s="39"/>
      <c r="D263" s="39"/>
      <c r="E263" s="39"/>
      <c r="F263" s="39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24" customHeight="1">
      <c r="A264" s="114"/>
      <c r="B264" s="39"/>
      <c r="C264" s="39"/>
      <c r="D264" s="39"/>
      <c r="E264" s="39"/>
      <c r="F264" s="39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24" customHeight="1">
      <c r="A265" s="114"/>
      <c r="B265" s="39"/>
      <c r="C265" s="39"/>
      <c r="D265" s="39"/>
      <c r="E265" s="39"/>
      <c r="F265" s="39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24" customHeight="1">
      <c r="A266" s="114"/>
      <c r="B266" s="39"/>
      <c r="C266" s="39"/>
      <c r="D266" s="39"/>
      <c r="E266" s="39"/>
      <c r="F266" s="39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24" customHeight="1">
      <c r="A267" s="114"/>
      <c r="B267" s="39"/>
      <c r="C267" s="39"/>
      <c r="D267" s="39"/>
      <c r="E267" s="39"/>
      <c r="F267" s="39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24" customHeight="1">
      <c r="A268" s="114"/>
      <c r="B268" s="39"/>
      <c r="C268" s="39"/>
      <c r="D268" s="39"/>
      <c r="E268" s="39"/>
      <c r="F268" s="39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24" customHeight="1">
      <c r="A269" s="114"/>
      <c r="B269" s="39"/>
      <c r="C269" s="39"/>
      <c r="D269" s="39"/>
      <c r="E269" s="39"/>
      <c r="F269" s="39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24" customHeight="1">
      <c r="A270" s="114"/>
      <c r="B270" s="39"/>
      <c r="C270" s="39"/>
      <c r="D270" s="39"/>
      <c r="E270" s="39"/>
      <c r="F270" s="39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24" customHeight="1">
      <c r="A271" s="114"/>
      <c r="B271" s="39"/>
      <c r="C271" s="39"/>
      <c r="D271" s="39"/>
      <c r="E271" s="39"/>
      <c r="F271" s="39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24" customHeight="1">
      <c r="A272" s="114"/>
      <c r="B272" s="39"/>
      <c r="C272" s="39"/>
      <c r="D272" s="39"/>
      <c r="E272" s="39"/>
      <c r="F272" s="39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24" customHeight="1">
      <c r="A273" s="114"/>
      <c r="B273" s="39"/>
      <c r="C273" s="39"/>
      <c r="D273" s="39"/>
      <c r="E273" s="39"/>
      <c r="F273" s="39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24" customHeight="1">
      <c r="A274" s="114"/>
      <c r="B274" s="39"/>
      <c r="C274" s="39"/>
      <c r="D274" s="39"/>
      <c r="E274" s="39"/>
      <c r="F274" s="39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/>
    <row r="276" spans="1:26" ht="15.75" customHeight="1"/>
    <row r="277" spans="1:26" ht="15.75" customHeight="1"/>
    <row r="278" spans="1:26" ht="15.75" customHeight="1"/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D2:F2"/>
    <mergeCell ref="D3:F3"/>
    <mergeCell ref="D4:F4"/>
    <mergeCell ref="A6:F6"/>
  </mergeCells>
  <pageMargins left="0.25" right="0.25" top="0.25" bottom="0.25" header="0" footer="0"/>
  <pageSetup paperSize="9" scale="70" orientation="landscape"/>
  <headerFooter>
    <oddFooter>&amp;LCopyright MarketWare International 2002&amp;CPage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79D53"/>
  </sheetPr>
  <dimension ref="A1:Z1000"/>
  <sheetViews>
    <sheetView showGridLines="0" tabSelected="1" workbookViewId="0">
      <selection activeCell="P47" sqref="P47"/>
    </sheetView>
  </sheetViews>
  <sheetFormatPr defaultColWidth="14.42578125" defaultRowHeight="15" customHeight="1"/>
  <cols>
    <col min="1" max="2" width="15.7109375" customWidth="1"/>
    <col min="3" max="3" width="89.28515625" customWidth="1"/>
    <col min="4" max="4" width="12.140625" customWidth="1"/>
    <col min="5" max="5" width="12.140625" hidden="1" customWidth="1"/>
    <col min="6" max="8" width="15.5703125" customWidth="1"/>
    <col min="9" max="9" width="12.85546875" customWidth="1"/>
    <col min="10" max="10" width="6.28515625" customWidth="1"/>
    <col min="11" max="11" width="9.42578125" customWidth="1"/>
    <col min="12" max="12" width="12" customWidth="1"/>
    <col min="13" max="13" width="15.7109375" customWidth="1"/>
    <col min="14" max="14" width="12.85546875" customWidth="1"/>
    <col min="15" max="26" width="16.42578125" customWidth="1"/>
  </cols>
  <sheetData>
    <row r="1" spans="1:26" ht="32.25" customHeight="1">
      <c r="A1" s="545" t="s">
        <v>267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7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3.25" customHeight="1">
      <c r="A2" s="115" t="s">
        <v>161</v>
      </c>
      <c r="B2" s="548" t="s">
        <v>68</v>
      </c>
      <c r="C2" s="549"/>
      <c r="D2" s="116" t="s">
        <v>163</v>
      </c>
      <c r="E2" s="548" t="s">
        <v>268</v>
      </c>
      <c r="F2" s="549"/>
      <c r="G2" s="117" t="s">
        <v>165</v>
      </c>
      <c r="H2" s="548" t="s">
        <v>268</v>
      </c>
      <c r="I2" s="549"/>
      <c r="J2" s="118" t="s">
        <v>162</v>
      </c>
      <c r="K2" s="119" t="s">
        <v>269</v>
      </c>
      <c r="L2" s="117" t="s">
        <v>164</v>
      </c>
      <c r="M2" s="550" t="s">
        <v>270</v>
      </c>
      <c r="N2" s="551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8.25" customHeight="1">
      <c r="A3" s="121"/>
      <c r="B3" s="122"/>
      <c r="C3" s="122"/>
      <c r="D3" s="123"/>
      <c r="E3" s="121"/>
      <c r="F3" s="122"/>
      <c r="G3" s="122"/>
      <c r="H3" s="121"/>
      <c r="I3" s="123"/>
      <c r="J3" s="121"/>
      <c r="K3" s="121"/>
      <c r="L3" s="121"/>
      <c r="M3" s="121"/>
      <c r="N3" s="124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ht="45" customHeight="1">
      <c r="A4" s="542" t="s">
        <v>271</v>
      </c>
      <c r="B4" s="533"/>
      <c r="C4" s="534"/>
      <c r="D4" s="125" t="s">
        <v>272</v>
      </c>
      <c r="E4" s="126" t="s">
        <v>273</v>
      </c>
      <c r="F4" s="532" t="s">
        <v>274</v>
      </c>
      <c r="G4" s="533"/>
      <c r="H4" s="534"/>
      <c r="I4" s="127" t="s">
        <v>275</v>
      </c>
      <c r="J4" s="535" t="s">
        <v>276</v>
      </c>
      <c r="K4" s="533"/>
      <c r="L4" s="533"/>
      <c r="M4" s="534"/>
      <c r="N4" s="128" t="s">
        <v>277</v>
      </c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 ht="6.75" customHeight="1">
      <c r="A5" s="543"/>
      <c r="B5" s="537"/>
      <c r="C5" s="537"/>
      <c r="D5" s="130"/>
      <c r="E5" s="131"/>
      <c r="F5" s="543"/>
      <c r="G5" s="537"/>
      <c r="H5" s="537"/>
      <c r="I5" s="130"/>
      <c r="J5" s="544"/>
      <c r="K5" s="537"/>
      <c r="L5" s="537"/>
      <c r="M5" s="537"/>
      <c r="N5" s="132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9.5" customHeight="1">
      <c r="A6" s="133" t="s">
        <v>278</v>
      </c>
      <c r="B6" s="134"/>
      <c r="C6" s="134"/>
      <c r="D6" s="130"/>
      <c r="E6" s="135">
        <v>3</v>
      </c>
      <c r="F6" s="136" t="s">
        <v>279</v>
      </c>
      <c r="G6" s="137"/>
      <c r="H6" s="137"/>
      <c r="I6" s="130">
        <v>3</v>
      </c>
      <c r="J6" s="536" t="s">
        <v>280</v>
      </c>
      <c r="K6" s="537"/>
      <c r="L6" s="537"/>
      <c r="M6" s="537"/>
      <c r="N6" s="538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9.5" customHeight="1">
      <c r="A7" s="133" t="s">
        <v>281</v>
      </c>
      <c r="B7" s="134"/>
      <c r="C7" s="134"/>
      <c r="D7" s="138"/>
      <c r="E7" s="135">
        <v>3</v>
      </c>
      <c r="F7" s="136" t="s">
        <v>282</v>
      </c>
      <c r="G7" s="137"/>
      <c r="H7" s="137"/>
      <c r="I7" s="130">
        <v>3</v>
      </c>
      <c r="J7" s="139"/>
      <c r="K7" s="140"/>
      <c r="L7" s="140"/>
      <c r="M7" s="140"/>
      <c r="N7" s="141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9.5" customHeight="1">
      <c r="A8" s="133" t="s">
        <v>283</v>
      </c>
      <c r="B8" s="134"/>
      <c r="C8" s="134"/>
      <c r="D8" s="138"/>
      <c r="E8" s="135">
        <v>3</v>
      </c>
      <c r="F8" s="136" t="s">
        <v>284</v>
      </c>
      <c r="G8" s="137"/>
      <c r="H8" s="137"/>
      <c r="I8" s="130">
        <v>3</v>
      </c>
      <c r="J8" s="139"/>
      <c r="K8" s="140"/>
      <c r="L8" s="140"/>
      <c r="M8" s="140"/>
      <c r="N8" s="141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9.5" customHeight="1">
      <c r="A9" s="133" t="s">
        <v>285</v>
      </c>
      <c r="B9" s="134"/>
      <c r="C9" s="134"/>
      <c r="D9" s="130"/>
      <c r="E9" s="135">
        <v>3</v>
      </c>
      <c r="F9" s="136" t="s">
        <v>286</v>
      </c>
      <c r="G9" s="137"/>
      <c r="H9" s="137"/>
      <c r="I9" s="130">
        <v>3</v>
      </c>
      <c r="J9" s="139"/>
      <c r="K9" s="140"/>
      <c r="L9" s="140"/>
      <c r="M9" s="140"/>
      <c r="N9" s="141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9.5" customHeight="1">
      <c r="A10" s="133" t="s">
        <v>287</v>
      </c>
      <c r="B10" s="134"/>
      <c r="C10" s="134"/>
      <c r="D10" s="138"/>
      <c r="E10" s="135">
        <v>3</v>
      </c>
      <c r="F10" s="136" t="s">
        <v>288</v>
      </c>
      <c r="G10" s="137"/>
      <c r="H10" s="137"/>
      <c r="I10" s="130">
        <v>3</v>
      </c>
      <c r="J10" s="142"/>
      <c r="K10" s="143"/>
      <c r="L10" s="143"/>
      <c r="M10" s="143"/>
      <c r="N10" s="141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9.5" customHeight="1">
      <c r="A11" s="133" t="s">
        <v>289</v>
      </c>
      <c r="B11" s="134"/>
      <c r="C11" s="134"/>
      <c r="D11" s="130"/>
      <c r="E11" s="135">
        <v>3</v>
      </c>
      <c r="F11" s="136" t="s">
        <v>290</v>
      </c>
      <c r="G11" s="137"/>
      <c r="H11" s="137"/>
      <c r="I11" s="144">
        <v>3</v>
      </c>
      <c r="J11" s="139"/>
      <c r="K11" s="140"/>
      <c r="L11" s="140"/>
      <c r="M11" s="140"/>
      <c r="N11" s="141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9.5" customHeight="1">
      <c r="A12" s="133" t="s">
        <v>291</v>
      </c>
      <c r="B12" s="134"/>
      <c r="C12" s="134"/>
      <c r="D12" s="138"/>
      <c r="E12" s="135">
        <v>3</v>
      </c>
      <c r="F12" s="136" t="s">
        <v>292</v>
      </c>
      <c r="G12" s="137"/>
      <c r="H12" s="137"/>
      <c r="I12" s="144">
        <v>3</v>
      </c>
      <c r="J12" s="139"/>
      <c r="K12" s="140"/>
      <c r="L12" s="140"/>
      <c r="M12" s="140"/>
      <c r="N12" s="141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9.5" customHeight="1">
      <c r="A13" s="133" t="s">
        <v>293</v>
      </c>
      <c r="B13" s="134"/>
      <c r="C13" s="134"/>
      <c r="D13" s="130"/>
      <c r="E13" s="145">
        <v>3</v>
      </c>
      <c r="F13" s="136" t="s">
        <v>294</v>
      </c>
      <c r="G13" s="137"/>
      <c r="H13" s="137"/>
      <c r="I13" s="144">
        <v>3</v>
      </c>
      <c r="J13" s="536" t="s">
        <v>295</v>
      </c>
      <c r="K13" s="537"/>
      <c r="L13" s="537"/>
      <c r="M13" s="537"/>
      <c r="N13" s="538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9.5" customHeight="1">
      <c r="A14" s="133" t="s">
        <v>296</v>
      </c>
      <c r="B14" s="134"/>
      <c r="C14" s="134"/>
      <c r="D14" s="130"/>
      <c r="E14" s="145">
        <v>3</v>
      </c>
      <c r="F14" s="136" t="s">
        <v>297</v>
      </c>
      <c r="G14" s="137"/>
      <c r="H14" s="137"/>
      <c r="I14" s="146">
        <v>2</v>
      </c>
      <c r="J14" s="139"/>
      <c r="K14" s="140"/>
      <c r="L14" s="140"/>
      <c r="M14" s="140"/>
      <c r="N14" s="141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9.5" customHeight="1">
      <c r="A15" s="133" t="s">
        <v>298</v>
      </c>
      <c r="B15" s="134"/>
      <c r="C15" s="134"/>
      <c r="D15" s="138"/>
      <c r="E15" s="135">
        <v>5</v>
      </c>
      <c r="F15" s="136" t="s">
        <v>299</v>
      </c>
      <c r="G15" s="137"/>
      <c r="H15" s="137"/>
      <c r="I15" s="146">
        <v>3</v>
      </c>
      <c r="J15" s="139"/>
      <c r="K15" s="140"/>
      <c r="L15" s="140"/>
      <c r="M15" s="140"/>
      <c r="N15" s="141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9.5" customHeight="1">
      <c r="A16" s="133" t="s">
        <v>300</v>
      </c>
      <c r="B16" s="134"/>
      <c r="C16" s="134"/>
      <c r="D16" s="130"/>
      <c r="E16" s="135">
        <v>3</v>
      </c>
      <c r="F16" s="136" t="s">
        <v>301</v>
      </c>
      <c r="G16" s="137"/>
      <c r="H16" s="137"/>
      <c r="I16" s="146">
        <v>3</v>
      </c>
      <c r="J16" s="139"/>
      <c r="K16" s="140"/>
      <c r="L16" s="140"/>
      <c r="M16" s="140"/>
      <c r="N16" s="141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9.5" customHeight="1">
      <c r="A17" s="133" t="s">
        <v>302</v>
      </c>
      <c r="B17" s="134"/>
      <c r="C17" s="134"/>
      <c r="D17" s="130"/>
      <c r="E17" s="135">
        <v>3</v>
      </c>
      <c r="F17" s="136" t="s">
        <v>303</v>
      </c>
      <c r="G17" s="137"/>
      <c r="H17" s="137"/>
      <c r="I17" s="144">
        <v>3</v>
      </c>
      <c r="J17" s="139"/>
      <c r="K17" s="140"/>
      <c r="L17" s="140"/>
      <c r="M17" s="140"/>
      <c r="N17" s="141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9.5" customHeight="1">
      <c r="A18" s="133" t="s">
        <v>304</v>
      </c>
      <c r="B18" s="134"/>
      <c r="C18" s="134"/>
      <c r="D18" s="130"/>
      <c r="E18" s="145">
        <v>4</v>
      </c>
      <c r="F18" s="136" t="s">
        <v>305</v>
      </c>
      <c r="G18" s="137"/>
      <c r="H18" s="137"/>
      <c r="I18" s="146">
        <v>3</v>
      </c>
      <c r="J18" s="139"/>
      <c r="K18" s="140"/>
      <c r="L18" s="140"/>
      <c r="M18" s="140"/>
      <c r="N18" s="141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9.5" customHeight="1">
      <c r="A19" s="133" t="s">
        <v>306</v>
      </c>
      <c r="B19" s="134"/>
      <c r="C19" s="134"/>
      <c r="D19" s="130"/>
      <c r="E19" s="135">
        <v>3</v>
      </c>
      <c r="F19" s="136" t="s">
        <v>307</v>
      </c>
      <c r="G19" s="137"/>
      <c r="H19" s="137"/>
      <c r="I19" s="146">
        <v>2</v>
      </c>
      <c r="J19" s="139"/>
      <c r="K19" s="140"/>
      <c r="L19" s="140"/>
      <c r="M19" s="140"/>
      <c r="N19" s="141"/>
      <c r="O19" s="26"/>
      <c r="P19" s="147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9.5" customHeight="1">
      <c r="A20" s="133" t="s">
        <v>308</v>
      </c>
      <c r="B20" s="134"/>
      <c r="C20" s="134"/>
      <c r="D20" s="130"/>
      <c r="E20" s="135">
        <v>3</v>
      </c>
      <c r="F20" s="136" t="s">
        <v>309</v>
      </c>
      <c r="G20" s="137"/>
      <c r="H20" s="137"/>
      <c r="I20" s="144">
        <v>2</v>
      </c>
      <c r="J20" s="536" t="s">
        <v>310</v>
      </c>
      <c r="K20" s="537"/>
      <c r="L20" s="537"/>
      <c r="M20" s="537"/>
      <c r="N20" s="538"/>
      <c r="O20" s="26"/>
      <c r="P20" s="147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9.5" customHeight="1">
      <c r="A21" s="133" t="s">
        <v>311</v>
      </c>
      <c r="B21" s="134"/>
      <c r="C21" s="134"/>
      <c r="D21" s="130"/>
      <c r="E21" s="135">
        <v>3</v>
      </c>
      <c r="F21" s="136" t="s">
        <v>312</v>
      </c>
      <c r="G21" s="137"/>
      <c r="H21" s="137"/>
      <c r="I21" s="144">
        <v>3</v>
      </c>
      <c r="J21" s="139"/>
      <c r="K21" s="140"/>
      <c r="L21" s="140"/>
      <c r="M21" s="140"/>
      <c r="N21" s="141"/>
      <c r="O21" s="26"/>
      <c r="P21" s="147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9.5" customHeight="1">
      <c r="A22" s="133" t="s">
        <v>313</v>
      </c>
      <c r="B22" s="134"/>
      <c r="C22" s="134"/>
      <c r="D22" s="130"/>
      <c r="E22" s="135">
        <v>3</v>
      </c>
      <c r="F22" s="136" t="s">
        <v>314</v>
      </c>
      <c r="G22" s="137"/>
      <c r="H22" s="137"/>
      <c r="I22" s="144">
        <v>3</v>
      </c>
      <c r="J22" s="139"/>
      <c r="K22" s="140"/>
      <c r="L22" s="140"/>
      <c r="M22" s="140"/>
      <c r="N22" s="141"/>
      <c r="O22" s="26"/>
      <c r="P22" s="147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9.5" customHeight="1">
      <c r="A23" s="133" t="s">
        <v>315</v>
      </c>
      <c r="B23" s="134"/>
      <c r="C23" s="134"/>
      <c r="D23" s="130"/>
      <c r="E23" s="145">
        <v>5</v>
      </c>
      <c r="F23" s="136" t="s">
        <v>316</v>
      </c>
      <c r="G23" s="137"/>
      <c r="H23" s="137"/>
      <c r="I23" s="144">
        <v>3</v>
      </c>
      <c r="J23" s="142"/>
      <c r="K23" s="140"/>
      <c r="L23" s="140"/>
      <c r="M23" s="140"/>
      <c r="N23" s="141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9.5" customHeight="1">
      <c r="A24" s="133" t="s">
        <v>317</v>
      </c>
      <c r="B24" s="134"/>
      <c r="C24" s="134"/>
      <c r="D24" s="144">
        <v>0.3</v>
      </c>
      <c r="E24" s="145">
        <v>5</v>
      </c>
      <c r="F24" s="136" t="s">
        <v>318</v>
      </c>
      <c r="G24" s="137"/>
      <c r="H24" s="137"/>
      <c r="I24" s="144">
        <v>3</v>
      </c>
      <c r="J24" s="139"/>
      <c r="K24" s="140"/>
      <c r="L24" s="140"/>
      <c r="M24" s="140"/>
      <c r="N24" s="141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9.5" customHeight="1">
      <c r="A25" s="133" t="s">
        <v>319</v>
      </c>
      <c r="B25" s="134"/>
      <c r="C25" s="134"/>
      <c r="D25" s="144"/>
      <c r="E25" s="145">
        <v>5</v>
      </c>
      <c r="F25" s="136" t="s">
        <v>320</v>
      </c>
      <c r="G25" s="137"/>
      <c r="H25" s="137"/>
      <c r="I25" s="144">
        <v>3</v>
      </c>
      <c r="J25" s="139"/>
      <c r="K25" s="140"/>
      <c r="L25" s="140"/>
      <c r="M25" s="140"/>
      <c r="N25" s="141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9.5" customHeight="1">
      <c r="A26" s="133" t="s">
        <v>321</v>
      </c>
      <c r="B26" s="134"/>
      <c r="C26" s="134"/>
      <c r="D26" s="144"/>
      <c r="E26" s="145">
        <v>5</v>
      </c>
      <c r="F26" s="136" t="s">
        <v>322</v>
      </c>
      <c r="G26" s="137"/>
      <c r="H26" s="137"/>
      <c r="I26" s="144">
        <v>2</v>
      </c>
      <c r="J26" s="139"/>
      <c r="K26" s="140"/>
      <c r="L26" s="140"/>
      <c r="M26" s="140"/>
      <c r="N26" s="141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9.5" customHeight="1">
      <c r="A27" s="133" t="s">
        <v>323</v>
      </c>
      <c r="B27" s="134"/>
      <c r="C27" s="134"/>
      <c r="D27" s="144"/>
      <c r="E27" s="145">
        <v>3</v>
      </c>
      <c r="F27" s="136" t="s">
        <v>324</v>
      </c>
      <c r="G27" s="137"/>
      <c r="H27" s="137"/>
      <c r="I27" s="144">
        <v>2</v>
      </c>
      <c r="J27" s="536" t="s">
        <v>325</v>
      </c>
      <c r="K27" s="537"/>
      <c r="L27" s="537"/>
      <c r="M27" s="537"/>
      <c r="N27" s="538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9.5" customHeight="1">
      <c r="A28" s="133" t="s">
        <v>326</v>
      </c>
      <c r="B28" s="134"/>
      <c r="C28" s="134"/>
      <c r="D28" s="130"/>
      <c r="E28" s="145">
        <v>3</v>
      </c>
      <c r="F28" s="136" t="s">
        <v>327</v>
      </c>
      <c r="G28" s="137"/>
      <c r="H28" s="137"/>
      <c r="I28" s="144">
        <v>2</v>
      </c>
      <c r="J28" s="148"/>
      <c r="K28" s="140"/>
      <c r="L28" s="140"/>
      <c r="M28" s="140"/>
      <c r="N28" s="141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9.5" customHeight="1">
      <c r="A29" s="133" t="s">
        <v>328</v>
      </c>
      <c r="B29" s="134"/>
      <c r="C29" s="134"/>
      <c r="D29" s="130">
        <v>2.5</v>
      </c>
      <c r="E29" s="145">
        <v>1</v>
      </c>
      <c r="F29" s="136" t="s">
        <v>329</v>
      </c>
      <c r="G29" s="137"/>
      <c r="H29" s="137"/>
      <c r="I29" s="144">
        <v>3</v>
      </c>
      <c r="J29" s="139"/>
      <c r="K29" s="140"/>
      <c r="L29" s="140"/>
      <c r="M29" s="140"/>
      <c r="N29" s="141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9.5" customHeight="1">
      <c r="A30" s="133" t="s">
        <v>330</v>
      </c>
      <c r="B30" s="134"/>
      <c r="C30" s="134"/>
      <c r="D30" s="130">
        <v>0.5</v>
      </c>
      <c r="E30" s="145">
        <v>4</v>
      </c>
      <c r="F30" s="136" t="s">
        <v>331</v>
      </c>
      <c r="G30" s="137"/>
      <c r="H30" s="137"/>
      <c r="I30" s="144">
        <v>3</v>
      </c>
      <c r="J30" s="148"/>
      <c r="K30" s="140"/>
      <c r="L30" s="140"/>
      <c r="M30" s="140"/>
      <c r="N30" s="141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9.5" customHeight="1">
      <c r="A31" s="133" t="s">
        <v>332</v>
      </c>
      <c r="B31" s="134"/>
      <c r="C31" s="134"/>
      <c r="D31" s="130"/>
      <c r="E31" s="145">
        <v>3</v>
      </c>
      <c r="F31" s="136" t="s">
        <v>333</v>
      </c>
      <c r="G31" s="137"/>
      <c r="H31" s="137"/>
      <c r="I31" s="144">
        <v>3</v>
      </c>
      <c r="J31" s="148"/>
      <c r="K31" s="140"/>
      <c r="L31" s="140"/>
      <c r="M31" s="140"/>
      <c r="N31" s="141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9.5" customHeight="1">
      <c r="A32" s="133" t="s">
        <v>334</v>
      </c>
      <c r="B32" s="134"/>
      <c r="C32" s="134"/>
      <c r="D32" s="130"/>
      <c r="E32" s="145">
        <v>1</v>
      </c>
      <c r="F32" s="136" t="s">
        <v>335</v>
      </c>
      <c r="G32" s="137"/>
      <c r="H32" s="137"/>
      <c r="I32" s="146">
        <v>3</v>
      </c>
      <c r="J32" s="148"/>
      <c r="K32" s="140"/>
      <c r="L32" s="140"/>
      <c r="M32" s="140"/>
      <c r="N32" s="141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9.5" customHeight="1">
      <c r="A33" s="133" t="s">
        <v>336</v>
      </c>
      <c r="B33" s="134"/>
      <c r="C33" s="134"/>
      <c r="D33" s="130">
        <v>0.35</v>
      </c>
      <c r="E33" s="145">
        <v>1</v>
      </c>
      <c r="F33" s="136" t="s">
        <v>337</v>
      </c>
      <c r="G33" s="137"/>
      <c r="H33" s="137"/>
      <c r="I33" s="144">
        <v>3</v>
      </c>
      <c r="J33" s="148"/>
      <c r="K33" s="140"/>
      <c r="L33" s="140"/>
      <c r="M33" s="140"/>
      <c r="N33" s="141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9.5" customHeight="1">
      <c r="A34" s="133" t="s">
        <v>338</v>
      </c>
      <c r="B34" s="134"/>
      <c r="C34" s="134"/>
      <c r="D34" s="130">
        <v>2.5</v>
      </c>
      <c r="E34" s="145">
        <v>4</v>
      </c>
      <c r="F34" s="136" t="s">
        <v>339</v>
      </c>
      <c r="G34" s="137"/>
      <c r="H34" s="137"/>
      <c r="I34" s="146">
        <v>3</v>
      </c>
      <c r="J34" s="536" t="s">
        <v>340</v>
      </c>
      <c r="K34" s="537"/>
      <c r="L34" s="537"/>
      <c r="M34" s="537"/>
      <c r="N34" s="538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9.5" customHeight="1">
      <c r="A35" s="133" t="s">
        <v>341</v>
      </c>
      <c r="B35" s="134"/>
      <c r="C35" s="134"/>
      <c r="D35" s="130">
        <v>3.2</v>
      </c>
      <c r="E35" s="145">
        <v>2</v>
      </c>
      <c r="F35" s="136" t="s">
        <v>342</v>
      </c>
      <c r="G35" s="137"/>
      <c r="H35" s="137"/>
      <c r="I35" s="130">
        <v>3</v>
      </c>
      <c r="J35" s="139"/>
      <c r="K35" s="140"/>
      <c r="L35" s="140"/>
      <c r="M35" s="140"/>
      <c r="N35" s="141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9.5" customHeight="1">
      <c r="A36" s="133" t="s">
        <v>343</v>
      </c>
      <c r="B36" s="134"/>
      <c r="C36" s="134"/>
      <c r="D36" s="130">
        <v>0.5</v>
      </c>
      <c r="E36" s="145">
        <v>4</v>
      </c>
      <c r="F36" s="136" t="s">
        <v>344</v>
      </c>
      <c r="G36" s="137"/>
      <c r="H36" s="137"/>
      <c r="I36" s="130">
        <v>2</v>
      </c>
      <c r="J36" s="139"/>
      <c r="K36" s="140"/>
      <c r="L36" s="140"/>
      <c r="M36" s="140"/>
      <c r="N36" s="141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9.5" customHeight="1">
      <c r="A37" s="149" t="s">
        <v>345</v>
      </c>
      <c r="B37" s="150"/>
      <c r="C37" s="151"/>
      <c r="D37" s="130">
        <v>0.3</v>
      </c>
      <c r="E37" s="145">
        <v>4</v>
      </c>
      <c r="F37" s="136" t="s">
        <v>346</v>
      </c>
      <c r="G37" s="137"/>
      <c r="H37" s="137"/>
      <c r="I37" s="130">
        <v>3</v>
      </c>
      <c r="J37" s="139"/>
      <c r="K37" s="140"/>
      <c r="L37" s="140"/>
      <c r="M37" s="140"/>
      <c r="N37" s="141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9.5" customHeight="1">
      <c r="A38" s="149" t="s">
        <v>347</v>
      </c>
      <c r="B38" s="150"/>
      <c r="C38" s="151"/>
      <c r="D38" s="130"/>
      <c r="E38" s="145">
        <v>5</v>
      </c>
      <c r="F38" s="136" t="s">
        <v>348</v>
      </c>
      <c r="G38" s="137"/>
      <c r="H38" s="137"/>
      <c r="I38" s="130">
        <v>3</v>
      </c>
      <c r="J38" s="139"/>
      <c r="K38" s="140"/>
      <c r="L38" s="140"/>
      <c r="M38" s="140"/>
      <c r="N38" s="141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24" customHeight="1">
      <c r="A39" s="149" t="s">
        <v>349</v>
      </c>
      <c r="B39" s="150"/>
      <c r="C39" s="151"/>
      <c r="D39" s="130"/>
      <c r="E39" s="145">
        <v>5</v>
      </c>
      <c r="F39" s="136" t="s">
        <v>350</v>
      </c>
      <c r="G39" s="137"/>
      <c r="H39" s="137"/>
      <c r="I39" s="130">
        <v>3</v>
      </c>
      <c r="J39" s="139"/>
      <c r="K39" s="140"/>
      <c r="L39" s="140"/>
      <c r="M39" s="140"/>
      <c r="N39" s="141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24" customHeight="1">
      <c r="A40" s="152" t="s">
        <v>351</v>
      </c>
      <c r="B40" s="153"/>
      <c r="C40" s="154"/>
      <c r="D40" s="130"/>
      <c r="E40" s="145">
        <v>5</v>
      </c>
      <c r="F40" s="155" t="s">
        <v>352</v>
      </c>
      <c r="G40" s="156"/>
      <c r="H40" s="156"/>
      <c r="I40" s="130">
        <v>3</v>
      </c>
      <c r="J40" s="157"/>
      <c r="K40" s="158"/>
      <c r="L40" s="158"/>
      <c r="M40" s="158"/>
      <c r="N40" s="159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4" customHeight="1">
      <c r="A41" s="160" t="s">
        <v>353</v>
      </c>
      <c r="B41" s="161"/>
      <c r="C41" s="162"/>
      <c r="D41" s="130">
        <v>0.25</v>
      </c>
      <c r="E41" s="135">
        <v>3</v>
      </c>
      <c r="F41" s="155" t="s">
        <v>354</v>
      </c>
      <c r="G41" s="156"/>
      <c r="H41" s="156"/>
      <c r="I41" s="130">
        <v>3</v>
      </c>
      <c r="J41" s="157"/>
      <c r="K41" s="158"/>
      <c r="L41" s="158"/>
      <c r="M41" s="158"/>
      <c r="N41" s="159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4" customHeight="1">
      <c r="A42" s="160" t="s">
        <v>355</v>
      </c>
      <c r="B42" s="161"/>
      <c r="C42" s="162"/>
      <c r="D42" s="130"/>
      <c r="E42" s="145">
        <v>5</v>
      </c>
      <c r="F42" s="155" t="s">
        <v>356</v>
      </c>
      <c r="G42" s="156"/>
      <c r="H42" s="156"/>
      <c r="I42" s="130">
        <v>3</v>
      </c>
      <c r="J42" s="157"/>
      <c r="K42" s="158"/>
      <c r="L42" s="158"/>
      <c r="M42" s="158"/>
      <c r="N42" s="159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4" customHeight="1">
      <c r="A43" s="160" t="s">
        <v>357</v>
      </c>
      <c r="B43" s="161"/>
      <c r="C43" s="162"/>
      <c r="D43" s="130"/>
      <c r="E43" s="145">
        <v>5</v>
      </c>
      <c r="F43" s="163" t="s">
        <v>358</v>
      </c>
      <c r="G43" s="164"/>
      <c r="H43" s="164"/>
      <c r="I43" s="130">
        <v>3</v>
      </c>
      <c r="J43" s="157"/>
      <c r="K43" s="158"/>
      <c r="L43" s="158"/>
      <c r="M43" s="158"/>
      <c r="N43" s="159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24" customHeight="1">
      <c r="A44" s="539"/>
      <c r="B44" s="540"/>
      <c r="C44" s="541"/>
      <c r="D44" s="130"/>
      <c r="E44" s="26"/>
      <c r="F44" s="165" t="s">
        <v>359</v>
      </c>
      <c r="G44" s="166"/>
      <c r="H44" s="167"/>
      <c r="I44" s="130">
        <v>3</v>
      </c>
      <c r="J44" s="168"/>
      <c r="K44" s="169"/>
      <c r="L44" s="169"/>
      <c r="M44" s="169"/>
      <c r="N44" s="170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24" customHeight="1">
      <c r="A45" s="529"/>
      <c r="B45" s="530"/>
      <c r="C45" s="531"/>
      <c r="D45" s="130"/>
      <c r="E45" s="26"/>
      <c r="F45" s="171" t="s">
        <v>360</v>
      </c>
      <c r="G45" s="172"/>
      <c r="H45" s="173"/>
      <c r="I45" s="130">
        <v>3</v>
      </c>
      <c r="J45" s="174"/>
      <c r="K45" s="174"/>
      <c r="L45" s="174"/>
      <c r="M45" s="174"/>
      <c r="N45" s="17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24" customHeight="1">
      <c r="A46" s="529"/>
      <c r="B46" s="530"/>
      <c r="C46" s="531"/>
      <c r="D46" s="130"/>
      <c r="E46" s="26"/>
      <c r="F46" s="171" t="s">
        <v>361</v>
      </c>
      <c r="G46" s="172"/>
      <c r="H46" s="173"/>
      <c r="I46" s="130">
        <v>3</v>
      </c>
      <c r="J46" s="174"/>
      <c r="K46" s="174"/>
      <c r="L46" s="174"/>
      <c r="M46" s="174"/>
      <c r="N46" s="175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4" customHeight="1">
      <c r="A47" s="529"/>
      <c r="B47" s="530"/>
      <c r="C47" s="531"/>
      <c r="D47" s="130"/>
      <c r="E47" s="26"/>
      <c r="F47" s="171" t="s">
        <v>362</v>
      </c>
      <c r="G47" s="172"/>
      <c r="H47" s="173"/>
      <c r="I47" s="130">
        <v>3</v>
      </c>
      <c r="J47" s="174"/>
      <c r="K47" s="174"/>
      <c r="L47" s="174"/>
      <c r="M47" s="174"/>
      <c r="N47" s="175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24" customHeight="1">
      <c r="A48" s="529"/>
      <c r="B48" s="530"/>
      <c r="C48" s="531"/>
      <c r="D48" s="130"/>
      <c r="E48" s="26"/>
      <c r="F48" s="171" t="s">
        <v>363</v>
      </c>
      <c r="G48" s="172"/>
      <c r="H48" s="173"/>
      <c r="I48" s="130">
        <v>3</v>
      </c>
      <c r="J48" s="174"/>
      <c r="K48" s="174"/>
      <c r="L48" s="174"/>
      <c r="M48" s="174"/>
      <c r="N48" s="17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24" customHeight="1">
      <c r="A49" s="529"/>
      <c r="B49" s="530"/>
      <c r="C49" s="531"/>
      <c r="D49" s="130"/>
      <c r="E49" s="26"/>
      <c r="F49" s="171" t="s">
        <v>364</v>
      </c>
      <c r="G49" s="172"/>
      <c r="H49" s="173"/>
      <c r="I49" s="130">
        <v>3</v>
      </c>
      <c r="J49" s="174"/>
      <c r="K49" s="174"/>
      <c r="L49" s="174"/>
      <c r="M49" s="174"/>
      <c r="N49" s="175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24" customHeight="1">
      <c r="A50" s="26"/>
      <c r="B50" s="26"/>
      <c r="C50" s="26"/>
      <c r="D50" s="176"/>
      <c r="E50" s="26"/>
      <c r="F50" s="26"/>
      <c r="G50" s="26"/>
      <c r="H50" s="26"/>
      <c r="I50" s="176"/>
      <c r="J50" s="26"/>
      <c r="K50" s="26"/>
      <c r="L50" s="26"/>
      <c r="M50" s="26"/>
      <c r="N50" s="175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24" customHeight="1">
      <c r="A51" s="26"/>
      <c r="B51" s="26"/>
      <c r="C51" s="26"/>
      <c r="D51" s="176"/>
      <c r="E51" s="26"/>
      <c r="F51" s="26"/>
      <c r="G51" s="26"/>
      <c r="H51" s="26"/>
      <c r="I51" s="176"/>
      <c r="J51" s="26"/>
      <c r="K51" s="26"/>
      <c r="L51" s="26"/>
      <c r="M51" s="26"/>
      <c r="N51" s="175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24" customHeight="1">
      <c r="A52" s="26"/>
      <c r="B52" s="26"/>
      <c r="C52" s="26"/>
      <c r="D52" s="176"/>
      <c r="E52" s="26"/>
      <c r="F52" s="26"/>
      <c r="G52" s="26"/>
      <c r="H52" s="26"/>
      <c r="I52" s="176"/>
      <c r="J52" s="26"/>
      <c r="K52" s="26"/>
      <c r="L52" s="26"/>
      <c r="M52" s="26"/>
      <c r="N52" s="17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24" customHeight="1">
      <c r="A53" s="26"/>
      <c r="B53" s="26"/>
      <c r="C53" s="26"/>
      <c r="D53" s="176"/>
      <c r="E53" s="26"/>
      <c r="F53" s="26"/>
      <c r="G53" s="26"/>
      <c r="H53" s="26"/>
      <c r="I53" s="176"/>
      <c r="J53" s="26"/>
      <c r="K53" s="26"/>
      <c r="L53" s="26"/>
      <c r="M53" s="26"/>
      <c r="N53" s="175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24" customHeight="1">
      <c r="A54" s="26"/>
      <c r="B54" s="26"/>
      <c r="C54" s="26"/>
      <c r="D54" s="176"/>
      <c r="E54" s="26"/>
      <c r="F54" s="26"/>
      <c r="G54" s="26"/>
      <c r="H54" s="26"/>
      <c r="I54" s="176"/>
      <c r="J54" s="26"/>
      <c r="K54" s="26"/>
      <c r="L54" s="26"/>
      <c r="M54" s="26"/>
      <c r="N54" s="175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24" customHeight="1">
      <c r="A55" s="26"/>
      <c r="B55" s="26"/>
      <c r="C55" s="26"/>
      <c r="D55" s="176"/>
      <c r="E55" s="26"/>
      <c r="F55" s="26"/>
      <c r="G55" s="26"/>
      <c r="H55" s="26"/>
      <c r="I55" s="176"/>
      <c r="J55" s="26"/>
      <c r="K55" s="26"/>
      <c r="L55" s="26"/>
      <c r="M55" s="26"/>
      <c r="N55" s="17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24" customHeight="1">
      <c r="A56" s="26"/>
      <c r="B56" s="26"/>
      <c r="C56" s="26"/>
      <c r="D56" s="176"/>
      <c r="E56" s="26"/>
      <c r="F56" s="26"/>
      <c r="G56" s="26"/>
      <c r="H56" s="26"/>
      <c r="I56" s="176"/>
      <c r="J56" s="26"/>
      <c r="K56" s="26"/>
      <c r="L56" s="26"/>
      <c r="M56" s="26"/>
      <c r="N56" s="17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24" customHeight="1">
      <c r="A57" s="26"/>
      <c r="B57" s="26"/>
      <c r="C57" s="26"/>
      <c r="D57" s="176"/>
      <c r="E57" s="26"/>
      <c r="F57" s="26"/>
      <c r="G57" s="26"/>
      <c r="H57" s="26"/>
      <c r="I57" s="176"/>
      <c r="J57" s="26"/>
      <c r="K57" s="26"/>
      <c r="L57" s="26"/>
      <c r="M57" s="26"/>
      <c r="N57" s="175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24" customHeight="1">
      <c r="A58" s="26"/>
      <c r="B58" s="26"/>
      <c r="C58" s="26"/>
      <c r="D58" s="176"/>
      <c r="E58" s="26"/>
      <c r="F58" s="26"/>
      <c r="G58" s="26"/>
      <c r="H58" s="26"/>
      <c r="I58" s="176"/>
      <c r="J58" s="26"/>
      <c r="K58" s="26"/>
      <c r="L58" s="26"/>
      <c r="M58" s="26"/>
      <c r="N58" s="17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24" customHeight="1">
      <c r="A59" s="26"/>
      <c r="B59" s="26"/>
      <c r="C59" s="26"/>
      <c r="D59" s="176"/>
      <c r="E59" s="26"/>
      <c r="F59" s="26"/>
      <c r="G59" s="26"/>
      <c r="H59" s="26"/>
      <c r="I59" s="176"/>
      <c r="J59" s="26"/>
      <c r="K59" s="26"/>
      <c r="L59" s="26"/>
      <c r="M59" s="26"/>
      <c r="N59" s="175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24" customHeight="1">
      <c r="A60" s="26"/>
      <c r="B60" s="26"/>
      <c r="C60" s="26"/>
      <c r="D60" s="176"/>
      <c r="E60" s="26"/>
      <c r="F60" s="26"/>
      <c r="G60" s="26"/>
      <c r="H60" s="26"/>
      <c r="I60" s="176"/>
      <c r="J60" s="26"/>
      <c r="K60" s="26"/>
      <c r="L60" s="26"/>
      <c r="M60" s="26"/>
      <c r="N60" s="17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24" customHeight="1">
      <c r="A61" s="26"/>
      <c r="B61" s="26"/>
      <c r="C61" s="26"/>
      <c r="D61" s="176"/>
      <c r="E61" s="26"/>
      <c r="F61" s="26"/>
      <c r="G61" s="26"/>
      <c r="H61" s="26"/>
      <c r="I61" s="176"/>
      <c r="J61" s="26"/>
      <c r="K61" s="26"/>
      <c r="L61" s="26"/>
      <c r="M61" s="26"/>
      <c r="N61" s="175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24" customHeight="1">
      <c r="A62" s="26"/>
      <c r="B62" s="26"/>
      <c r="C62" s="26"/>
      <c r="D62" s="176"/>
      <c r="E62" s="26"/>
      <c r="F62" s="26"/>
      <c r="G62" s="26"/>
      <c r="H62" s="26"/>
      <c r="I62" s="176"/>
      <c r="J62" s="26"/>
      <c r="K62" s="26"/>
      <c r="L62" s="26"/>
      <c r="M62" s="26"/>
      <c r="N62" s="175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24" customHeight="1">
      <c r="A63" s="26"/>
      <c r="B63" s="26"/>
      <c r="C63" s="26"/>
      <c r="D63" s="176"/>
      <c r="E63" s="26"/>
      <c r="F63" s="26"/>
      <c r="G63" s="26"/>
      <c r="H63" s="26"/>
      <c r="I63" s="176"/>
      <c r="J63" s="26"/>
      <c r="K63" s="26"/>
      <c r="L63" s="26"/>
      <c r="M63" s="26"/>
      <c r="N63" s="175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24" customHeight="1">
      <c r="A64" s="26"/>
      <c r="B64" s="26"/>
      <c r="C64" s="26"/>
      <c r="D64" s="176"/>
      <c r="E64" s="26"/>
      <c r="F64" s="26"/>
      <c r="G64" s="26"/>
      <c r="H64" s="26"/>
      <c r="I64" s="176"/>
      <c r="J64" s="26"/>
      <c r="K64" s="26"/>
      <c r="L64" s="26"/>
      <c r="M64" s="26"/>
      <c r="N64" s="17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24" customHeight="1">
      <c r="A65" s="26"/>
      <c r="B65" s="26"/>
      <c r="C65" s="26"/>
      <c r="D65" s="176"/>
      <c r="E65" s="26"/>
      <c r="F65" s="26"/>
      <c r="G65" s="26"/>
      <c r="H65" s="26"/>
      <c r="I65" s="176"/>
      <c r="J65" s="26"/>
      <c r="K65" s="26"/>
      <c r="L65" s="26"/>
      <c r="M65" s="26"/>
      <c r="N65" s="17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24" customHeight="1">
      <c r="A66" s="26"/>
      <c r="B66" s="26"/>
      <c r="C66" s="26"/>
      <c r="D66" s="176"/>
      <c r="E66" s="26"/>
      <c r="F66" s="26"/>
      <c r="G66" s="26"/>
      <c r="H66" s="26"/>
      <c r="I66" s="176"/>
      <c r="J66" s="26"/>
      <c r="K66" s="26"/>
      <c r="L66" s="26"/>
      <c r="M66" s="26"/>
      <c r="N66" s="17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24" customHeight="1">
      <c r="A67" s="26"/>
      <c r="B67" s="26"/>
      <c r="C67" s="26"/>
      <c r="D67" s="176"/>
      <c r="E67" s="26"/>
      <c r="F67" s="26"/>
      <c r="G67" s="26"/>
      <c r="H67" s="26"/>
      <c r="I67" s="176"/>
      <c r="J67" s="26"/>
      <c r="K67" s="26"/>
      <c r="L67" s="26"/>
      <c r="M67" s="26"/>
      <c r="N67" s="175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24" customHeight="1">
      <c r="A68" s="26"/>
      <c r="B68" s="26"/>
      <c r="C68" s="26"/>
      <c r="D68" s="176"/>
      <c r="E68" s="26"/>
      <c r="F68" s="26"/>
      <c r="G68" s="26"/>
      <c r="H68" s="26"/>
      <c r="I68" s="176"/>
      <c r="J68" s="26"/>
      <c r="K68" s="26"/>
      <c r="L68" s="26"/>
      <c r="M68" s="26"/>
      <c r="N68" s="175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24" customHeight="1">
      <c r="A69" s="26"/>
      <c r="B69" s="26"/>
      <c r="C69" s="26"/>
      <c r="D69" s="176"/>
      <c r="E69" s="26"/>
      <c r="F69" s="26"/>
      <c r="G69" s="26"/>
      <c r="H69" s="26"/>
      <c r="I69" s="176"/>
      <c r="J69" s="26"/>
      <c r="K69" s="26"/>
      <c r="L69" s="26"/>
      <c r="M69" s="26"/>
      <c r="N69" s="175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24" customHeight="1">
      <c r="A70" s="26"/>
      <c r="B70" s="26"/>
      <c r="C70" s="26"/>
      <c r="D70" s="176"/>
      <c r="E70" s="26"/>
      <c r="F70" s="26"/>
      <c r="G70" s="26"/>
      <c r="H70" s="26"/>
      <c r="I70" s="176"/>
      <c r="J70" s="26"/>
      <c r="K70" s="26"/>
      <c r="L70" s="26"/>
      <c r="M70" s="26"/>
      <c r="N70" s="175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24" customHeight="1">
      <c r="A71" s="26"/>
      <c r="B71" s="26"/>
      <c r="C71" s="26"/>
      <c r="D71" s="176"/>
      <c r="E71" s="26"/>
      <c r="F71" s="26"/>
      <c r="G71" s="26"/>
      <c r="H71" s="26"/>
      <c r="I71" s="176"/>
      <c r="J71" s="26"/>
      <c r="K71" s="26"/>
      <c r="L71" s="26"/>
      <c r="M71" s="26"/>
      <c r="N71" s="175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24" customHeight="1">
      <c r="A72" s="26"/>
      <c r="B72" s="26"/>
      <c r="C72" s="26"/>
      <c r="D72" s="176"/>
      <c r="E72" s="26"/>
      <c r="F72" s="26"/>
      <c r="G72" s="26"/>
      <c r="H72" s="26"/>
      <c r="I72" s="176"/>
      <c r="J72" s="26"/>
      <c r="K72" s="26"/>
      <c r="L72" s="26"/>
      <c r="M72" s="26"/>
      <c r="N72" s="17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24" customHeight="1">
      <c r="A73" s="26"/>
      <c r="B73" s="26"/>
      <c r="C73" s="26"/>
      <c r="D73" s="176"/>
      <c r="E73" s="26"/>
      <c r="F73" s="26"/>
      <c r="G73" s="26"/>
      <c r="H73" s="26"/>
      <c r="I73" s="176"/>
      <c r="J73" s="26"/>
      <c r="K73" s="26"/>
      <c r="L73" s="26"/>
      <c r="M73" s="26"/>
      <c r="N73" s="175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24" customHeight="1">
      <c r="A74" s="26"/>
      <c r="B74" s="26"/>
      <c r="C74" s="26"/>
      <c r="D74" s="176"/>
      <c r="E74" s="26"/>
      <c r="F74" s="26"/>
      <c r="G74" s="26"/>
      <c r="H74" s="26"/>
      <c r="I74" s="176"/>
      <c r="J74" s="26"/>
      <c r="K74" s="26"/>
      <c r="L74" s="26"/>
      <c r="M74" s="26"/>
      <c r="N74" s="175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24" customHeight="1">
      <c r="A75" s="26"/>
      <c r="B75" s="26"/>
      <c r="C75" s="26"/>
      <c r="D75" s="176"/>
      <c r="E75" s="26"/>
      <c r="F75" s="26"/>
      <c r="G75" s="26"/>
      <c r="H75" s="26"/>
      <c r="I75" s="176"/>
      <c r="J75" s="26"/>
      <c r="K75" s="26"/>
      <c r="L75" s="26"/>
      <c r="M75" s="26"/>
      <c r="N75" s="175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24" customHeight="1">
      <c r="A76" s="26"/>
      <c r="B76" s="26"/>
      <c r="C76" s="26"/>
      <c r="D76" s="176"/>
      <c r="E76" s="26"/>
      <c r="F76" s="26"/>
      <c r="G76" s="26"/>
      <c r="H76" s="26"/>
      <c r="I76" s="176"/>
      <c r="J76" s="26"/>
      <c r="K76" s="26"/>
      <c r="L76" s="26"/>
      <c r="M76" s="26"/>
      <c r="N76" s="17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24" customHeight="1">
      <c r="A77" s="26"/>
      <c r="B77" s="26"/>
      <c r="C77" s="26"/>
      <c r="D77" s="176"/>
      <c r="E77" s="26"/>
      <c r="F77" s="26"/>
      <c r="G77" s="26"/>
      <c r="H77" s="26"/>
      <c r="I77" s="176"/>
      <c r="J77" s="26"/>
      <c r="K77" s="26"/>
      <c r="L77" s="26"/>
      <c r="M77" s="26"/>
      <c r="N77" s="175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24" customHeight="1">
      <c r="A78" s="26"/>
      <c r="B78" s="26"/>
      <c r="C78" s="26"/>
      <c r="D78" s="176"/>
      <c r="E78" s="26"/>
      <c r="F78" s="26"/>
      <c r="G78" s="26"/>
      <c r="H78" s="26"/>
      <c r="I78" s="176"/>
      <c r="J78" s="26"/>
      <c r="K78" s="26"/>
      <c r="L78" s="26"/>
      <c r="M78" s="26"/>
      <c r="N78" s="17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24" customHeight="1">
      <c r="A79" s="26"/>
      <c r="B79" s="26"/>
      <c r="C79" s="26"/>
      <c r="D79" s="176"/>
      <c r="E79" s="26"/>
      <c r="F79" s="26"/>
      <c r="G79" s="26"/>
      <c r="H79" s="26"/>
      <c r="I79" s="176"/>
      <c r="J79" s="26"/>
      <c r="K79" s="26"/>
      <c r="L79" s="26"/>
      <c r="M79" s="26"/>
      <c r="N79" s="175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24" customHeight="1">
      <c r="A80" s="26"/>
      <c r="B80" s="26"/>
      <c r="C80" s="26"/>
      <c r="D80" s="176"/>
      <c r="E80" s="26"/>
      <c r="F80" s="26"/>
      <c r="G80" s="26"/>
      <c r="H80" s="26"/>
      <c r="I80" s="176"/>
      <c r="J80" s="26"/>
      <c r="K80" s="26"/>
      <c r="L80" s="26"/>
      <c r="M80" s="26"/>
      <c r="N80" s="17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24" customHeight="1">
      <c r="A81" s="26"/>
      <c r="B81" s="26"/>
      <c r="C81" s="26"/>
      <c r="D81" s="176"/>
      <c r="E81" s="26"/>
      <c r="F81" s="26"/>
      <c r="G81" s="26"/>
      <c r="H81" s="26"/>
      <c r="I81" s="176"/>
      <c r="J81" s="26"/>
      <c r="K81" s="26"/>
      <c r="L81" s="26"/>
      <c r="M81" s="26"/>
      <c r="N81" s="175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24" customHeight="1">
      <c r="A82" s="26"/>
      <c r="B82" s="26"/>
      <c r="C82" s="26"/>
      <c r="D82" s="176"/>
      <c r="E82" s="26"/>
      <c r="F82" s="26"/>
      <c r="G82" s="26"/>
      <c r="H82" s="26"/>
      <c r="I82" s="176"/>
      <c r="J82" s="26"/>
      <c r="K82" s="26"/>
      <c r="L82" s="26"/>
      <c r="M82" s="26"/>
      <c r="N82" s="175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24" customHeight="1">
      <c r="A83" s="26"/>
      <c r="B83" s="26"/>
      <c r="C83" s="26"/>
      <c r="D83" s="176"/>
      <c r="E83" s="26"/>
      <c r="F83" s="26"/>
      <c r="G83" s="26"/>
      <c r="H83" s="26"/>
      <c r="I83" s="176"/>
      <c r="J83" s="26"/>
      <c r="K83" s="26"/>
      <c r="L83" s="26"/>
      <c r="M83" s="26"/>
      <c r="N83" s="175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24" customHeight="1">
      <c r="A84" s="26"/>
      <c r="B84" s="26"/>
      <c r="C84" s="26"/>
      <c r="D84" s="176"/>
      <c r="E84" s="26"/>
      <c r="F84" s="26"/>
      <c r="G84" s="26"/>
      <c r="H84" s="26"/>
      <c r="I84" s="176"/>
      <c r="J84" s="26"/>
      <c r="K84" s="26"/>
      <c r="L84" s="26"/>
      <c r="M84" s="26"/>
      <c r="N84" s="17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24" customHeight="1">
      <c r="A85" s="26"/>
      <c r="B85" s="26"/>
      <c r="C85" s="26"/>
      <c r="D85" s="176"/>
      <c r="E85" s="26"/>
      <c r="F85" s="26"/>
      <c r="G85" s="26"/>
      <c r="H85" s="26"/>
      <c r="I85" s="176"/>
      <c r="J85" s="26"/>
      <c r="K85" s="26"/>
      <c r="L85" s="26"/>
      <c r="M85" s="26"/>
      <c r="N85" s="175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24" customHeight="1">
      <c r="A86" s="26"/>
      <c r="B86" s="26"/>
      <c r="C86" s="26"/>
      <c r="D86" s="176"/>
      <c r="E86" s="26"/>
      <c r="F86" s="26"/>
      <c r="G86" s="26"/>
      <c r="H86" s="26"/>
      <c r="I86" s="176"/>
      <c r="J86" s="26"/>
      <c r="K86" s="26"/>
      <c r="L86" s="26"/>
      <c r="M86" s="26"/>
      <c r="N86" s="17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24" customHeight="1">
      <c r="A87" s="26"/>
      <c r="B87" s="26"/>
      <c r="C87" s="26"/>
      <c r="D87" s="176"/>
      <c r="E87" s="26"/>
      <c r="F87" s="26"/>
      <c r="G87" s="26"/>
      <c r="H87" s="26"/>
      <c r="I87" s="176"/>
      <c r="J87" s="26"/>
      <c r="K87" s="26"/>
      <c r="L87" s="26"/>
      <c r="M87" s="26"/>
      <c r="N87" s="17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24" customHeight="1">
      <c r="A88" s="26"/>
      <c r="B88" s="26"/>
      <c r="C88" s="26"/>
      <c r="D88" s="176"/>
      <c r="E88" s="26"/>
      <c r="F88" s="26"/>
      <c r="G88" s="26"/>
      <c r="H88" s="26"/>
      <c r="I88" s="176"/>
      <c r="J88" s="26"/>
      <c r="K88" s="26"/>
      <c r="L88" s="26"/>
      <c r="M88" s="26"/>
      <c r="N88" s="17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24" customHeight="1">
      <c r="A89" s="26"/>
      <c r="B89" s="26"/>
      <c r="C89" s="26"/>
      <c r="D89" s="176"/>
      <c r="E89" s="26"/>
      <c r="F89" s="26"/>
      <c r="G89" s="26"/>
      <c r="H89" s="26"/>
      <c r="I89" s="176"/>
      <c r="J89" s="26"/>
      <c r="K89" s="26"/>
      <c r="L89" s="26"/>
      <c r="M89" s="26"/>
      <c r="N89" s="17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24" customHeight="1">
      <c r="A90" s="26"/>
      <c r="B90" s="26"/>
      <c r="C90" s="26"/>
      <c r="D90" s="176"/>
      <c r="E90" s="26"/>
      <c r="F90" s="26"/>
      <c r="G90" s="26"/>
      <c r="H90" s="26"/>
      <c r="I90" s="176"/>
      <c r="J90" s="26"/>
      <c r="K90" s="26"/>
      <c r="L90" s="26"/>
      <c r="M90" s="26"/>
      <c r="N90" s="175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24" customHeight="1">
      <c r="A91" s="26"/>
      <c r="B91" s="26"/>
      <c r="C91" s="26"/>
      <c r="D91" s="176"/>
      <c r="E91" s="26"/>
      <c r="F91" s="26"/>
      <c r="G91" s="26"/>
      <c r="H91" s="26"/>
      <c r="I91" s="176"/>
      <c r="J91" s="26"/>
      <c r="K91" s="26"/>
      <c r="L91" s="26"/>
      <c r="M91" s="26"/>
      <c r="N91" s="175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24" customHeight="1">
      <c r="A92" s="26"/>
      <c r="B92" s="26"/>
      <c r="C92" s="26"/>
      <c r="D92" s="176"/>
      <c r="E92" s="26"/>
      <c r="F92" s="26"/>
      <c r="G92" s="26"/>
      <c r="H92" s="26"/>
      <c r="I92" s="176"/>
      <c r="J92" s="26"/>
      <c r="K92" s="26"/>
      <c r="L92" s="26"/>
      <c r="M92" s="26"/>
      <c r="N92" s="17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24" customHeight="1">
      <c r="A93" s="26"/>
      <c r="B93" s="26"/>
      <c r="C93" s="26"/>
      <c r="D93" s="176"/>
      <c r="E93" s="26"/>
      <c r="F93" s="26"/>
      <c r="G93" s="26"/>
      <c r="H93" s="26"/>
      <c r="I93" s="176"/>
      <c r="J93" s="26"/>
      <c r="K93" s="26"/>
      <c r="L93" s="26"/>
      <c r="M93" s="26"/>
      <c r="N93" s="175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24" customHeight="1">
      <c r="A94" s="26"/>
      <c r="B94" s="26"/>
      <c r="C94" s="26"/>
      <c r="D94" s="176"/>
      <c r="E94" s="26"/>
      <c r="F94" s="26"/>
      <c r="G94" s="26"/>
      <c r="H94" s="26"/>
      <c r="I94" s="176"/>
      <c r="J94" s="26"/>
      <c r="K94" s="26"/>
      <c r="L94" s="26"/>
      <c r="M94" s="26"/>
      <c r="N94" s="175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24" customHeight="1">
      <c r="A95" s="26"/>
      <c r="B95" s="26"/>
      <c r="C95" s="26"/>
      <c r="D95" s="176"/>
      <c r="E95" s="26"/>
      <c r="F95" s="26"/>
      <c r="G95" s="26"/>
      <c r="H95" s="26"/>
      <c r="I95" s="176"/>
      <c r="J95" s="26"/>
      <c r="K95" s="26"/>
      <c r="L95" s="26"/>
      <c r="M95" s="26"/>
      <c r="N95" s="175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24" customHeight="1">
      <c r="A96" s="26"/>
      <c r="B96" s="26"/>
      <c r="C96" s="26"/>
      <c r="D96" s="176"/>
      <c r="E96" s="26"/>
      <c r="F96" s="26"/>
      <c r="G96" s="26"/>
      <c r="H96" s="26"/>
      <c r="I96" s="176"/>
      <c r="J96" s="26"/>
      <c r="K96" s="26"/>
      <c r="L96" s="26"/>
      <c r="M96" s="26"/>
      <c r="N96" s="17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24" customHeight="1">
      <c r="A97" s="26"/>
      <c r="B97" s="26"/>
      <c r="C97" s="26"/>
      <c r="D97" s="176"/>
      <c r="E97" s="26"/>
      <c r="F97" s="26"/>
      <c r="G97" s="26"/>
      <c r="H97" s="26"/>
      <c r="I97" s="176"/>
      <c r="J97" s="26"/>
      <c r="K97" s="26"/>
      <c r="L97" s="26"/>
      <c r="M97" s="26"/>
      <c r="N97" s="175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24" customHeight="1">
      <c r="A98" s="26"/>
      <c r="B98" s="26"/>
      <c r="C98" s="26"/>
      <c r="D98" s="176"/>
      <c r="E98" s="26"/>
      <c r="F98" s="26"/>
      <c r="G98" s="26"/>
      <c r="H98" s="26"/>
      <c r="I98" s="176"/>
      <c r="J98" s="26"/>
      <c r="K98" s="26"/>
      <c r="L98" s="26"/>
      <c r="M98" s="26"/>
      <c r="N98" s="175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24" customHeight="1">
      <c r="A99" s="26"/>
      <c r="B99" s="26"/>
      <c r="C99" s="26"/>
      <c r="D99" s="176"/>
      <c r="E99" s="26"/>
      <c r="F99" s="26"/>
      <c r="G99" s="26"/>
      <c r="H99" s="26"/>
      <c r="I99" s="176"/>
      <c r="J99" s="26"/>
      <c r="K99" s="26"/>
      <c r="L99" s="26"/>
      <c r="M99" s="26"/>
      <c r="N99" s="175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24" customHeight="1">
      <c r="A100" s="26"/>
      <c r="B100" s="26"/>
      <c r="C100" s="26"/>
      <c r="D100" s="176"/>
      <c r="E100" s="26"/>
      <c r="F100" s="26"/>
      <c r="G100" s="26"/>
      <c r="H100" s="26"/>
      <c r="I100" s="176"/>
      <c r="J100" s="26"/>
      <c r="K100" s="26"/>
      <c r="L100" s="26"/>
      <c r="M100" s="26"/>
      <c r="N100" s="17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24" customHeight="1">
      <c r="A101" s="26"/>
      <c r="B101" s="26"/>
      <c r="C101" s="26"/>
      <c r="D101" s="176"/>
      <c r="E101" s="26"/>
      <c r="F101" s="26"/>
      <c r="G101" s="26"/>
      <c r="H101" s="26"/>
      <c r="I101" s="176"/>
      <c r="J101" s="26"/>
      <c r="K101" s="26"/>
      <c r="L101" s="26"/>
      <c r="M101" s="26"/>
      <c r="N101" s="175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24" customHeight="1">
      <c r="A102" s="26"/>
      <c r="B102" s="26"/>
      <c r="C102" s="26"/>
      <c r="D102" s="176"/>
      <c r="E102" s="26"/>
      <c r="F102" s="26"/>
      <c r="G102" s="26"/>
      <c r="H102" s="26"/>
      <c r="I102" s="176"/>
      <c r="J102" s="26"/>
      <c r="K102" s="26"/>
      <c r="L102" s="26"/>
      <c r="M102" s="26"/>
      <c r="N102" s="175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24" customHeight="1">
      <c r="A103" s="26"/>
      <c r="B103" s="26"/>
      <c r="C103" s="26"/>
      <c r="D103" s="176"/>
      <c r="E103" s="26"/>
      <c r="F103" s="26"/>
      <c r="G103" s="26"/>
      <c r="H103" s="26"/>
      <c r="I103" s="176"/>
      <c r="J103" s="26"/>
      <c r="K103" s="26"/>
      <c r="L103" s="26"/>
      <c r="M103" s="26"/>
      <c r="N103" s="175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24" customHeight="1">
      <c r="A104" s="26"/>
      <c r="B104" s="26"/>
      <c r="C104" s="26"/>
      <c r="D104" s="176"/>
      <c r="E104" s="26"/>
      <c r="F104" s="26"/>
      <c r="G104" s="26"/>
      <c r="H104" s="26"/>
      <c r="I104" s="176"/>
      <c r="J104" s="26"/>
      <c r="K104" s="26"/>
      <c r="L104" s="26"/>
      <c r="M104" s="26"/>
      <c r="N104" s="17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24" customHeight="1">
      <c r="A105" s="26"/>
      <c r="B105" s="26"/>
      <c r="C105" s="26"/>
      <c r="D105" s="176"/>
      <c r="E105" s="26"/>
      <c r="F105" s="26"/>
      <c r="G105" s="26"/>
      <c r="H105" s="26"/>
      <c r="I105" s="176"/>
      <c r="J105" s="26"/>
      <c r="K105" s="26"/>
      <c r="L105" s="26"/>
      <c r="M105" s="26"/>
      <c r="N105" s="175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24" customHeight="1">
      <c r="A106" s="26"/>
      <c r="B106" s="26"/>
      <c r="C106" s="26"/>
      <c r="D106" s="176"/>
      <c r="E106" s="26"/>
      <c r="F106" s="26"/>
      <c r="G106" s="26"/>
      <c r="H106" s="26"/>
      <c r="I106" s="176"/>
      <c r="J106" s="26"/>
      <c r="K106" s="26"/>
      <c r="L106" s="26"/>
      <c r="M106" s="26"/>
      <c r="N106" s="175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24" customHeight="1">
      <c r="A107" s="26"/>
      <c r="B107" s="26"/>
      <c r="C107" s="26"/>
      <c r="D107" s="176"/>
      <c r="E107" s="26"/>
      <c r="F107" s="26"/>
      <c r="G107" s="26"/>
      <c r="H107" s="26"/>
      <c r="I107" s="176"/>
      <c r="J107" s="26"/>
      <c r="K107" s="26"/>
      <c r="L107" s="26"/>
      <c r="M107" s="26"/>
      <c r="N107" s="175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24" customHeight="1">
      <c r="A108" s="26"/>
      <c r="B108" s="26"/>
      <c r="C108" s="26"/>
      <c r="D108" s="176"/>
      <c r="E108" s="26"/>
      <c r="F108" s="26"/>
      <c r="G108" s="26"/>
      <c r="H108" s="26"/>
      <c r="I108" s="176"/>
      <c r="J108" s="26"/>
      <c r="K108" s="26"/>
      <c r="L108" s="26"/>
      <c r="M108" s="26"/>
      <c r="N108" s="175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24" customHeight="1">
      <c r="A109" s="26"/>
      <c r="B109" s="26"/>
      <c r="C109" s="26"/>
      <c r="D109" s="176"/>
      <c r="E109" s="26"/>
      <c r="F109" s="26"/>
      <c r="G109" s="26"/>
      <c r="H109" s="26"/>
      <c r="I109" s="176"/>
      <c r="J109" s="26"/>
      <c r="K109" s="26"/>
      <c r="L109" s="26"/>
      <c r="M109" s="26"/>
      <c r="N109" s="17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24" customHeight="1">
      <c r="A110" s="26"/>
      <c r="B110" s="26"/>
      <c r="C110" s="26"/>
      <c r="D110" s="176"/>
      <c r="E110" s="26"/>
      <c r="F110" s="26"/>
      <c r="G110" s="26"/>
      <c r="H110" s="26"/>
      <c r="I110" s="176"/>
      <c r="J110" s="26"/>
      <c r="K110" s="26"/>
      <c r="L110" s="26"/>
      <c r="M110" s="26"/>
      <c r="N110" s="175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24" customHeight="1">
      <c r="A111" s="26"/>
      <c r="B111" s="26"/>
      <c r="C111" s="26"/>
      <c r="D111" s="176"/>
      <c r="E111" s="26"/>
      <c r="F111" s="26"/>
      <c r="G111" s="26"/>
      <c r="H111" s="26"/>
      <c r="I111" s="176"/>
      <c r="J111" s="26"/>
      <c r="K111" s="26"/>
      <c r="L111" s="26"/>
      <c r="M111" s="26"/>
      <c r="N111" s="175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24" customHeight="1">
      <c r="A112" s="26"/>
      <c r="B112" s="26"/>
      <c r="C112" s="26"/>
      <c r="D112" s="176"/>
      <c r="E112" s="26"/>
      <c r="F112" s="26"/>
      <c r="G112" s="26"/>
      <c r="H112" s="26"/>
      <c r="I112" s="176"/>
      <c r="J112" s="26"/>
      <c r="K112" s="26"/>
      <c r="L112" s="26"/>
      <c r="M112" s="26"/>
      <c r="N112" s="175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24" customHeight="1">
      <c r="A113" s="26"/>
      <c r="B113" s="26"/>
      <c r="C113" s="26"/>
      <c r="D113" s="176"/>
      <c r="E113" s="26"/>
      <c r="F113" s="26"/>
      <c r="G113" s="26"/>
      <c r="H113" s="26"/>
      <c r="I113" s="176"/>
      <c r="J113" s="26"/>
      <c r="K113" s="26"/>
      <c r="L113" s="26"/>
      <c r="M113" s="26"/>
      <c r="N113" s="175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24" customHeight="1">
      <c r="A114" s="26"/>
      <c r="B114" s="26"/>
      <c r="C114" s="26"/>
      <c r="D114" s="176"/>
      <c r="E114" s="26"/>
      <c r="F114" s="26"/>
      <c r="G114" s="26"/>
      <c r="H114" s="26"/>
      <c r="I114" s="176"/>
      <c r="J114" s="26"/>
      <c r="K114" s="26"/>
      <c r="L114" s="26"/>
      <c r="M114" s="26"/>
      <c r="N114" s="175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24" customHeight="1">
      <c r="A115" s="26"/>
      <c r="B115" s="26"/>
      <c r="C115" s="26"/>
      <c r="D115" s="176"/>
      <c r="E115" s="26"/>
      <c r="F115" s="26"/>
      <c r="G115" s="26"/>
      <c r="H115" s="26"/>
      <c r="I115" s="176"/>
      <c r="J115" s="26"/>
      <c r="K115" s="26"/>
      <c r="L115" s="26"/>
      <c r="M115" s="26"/>
      <c r="N115" s="175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24" customHeight="1">
      <c r="A116" s="26"/>
      <c r="B116" s="26"/>
      <c r="C116" s="26"/>
      <c r="D116" s="176"/>
      <c r="E116" s="26"/>
      <c r="F116" s="26"/>
      <c r="G116" s="26"/>
      <c r="H116" s="26"/>
      <c r="I116" s="176"/>
      <c r="J116" s="26"/>
      <c r="K116" s="26"/>
      <c r="L116" s="26"/>
      <c r="M116" s="26"/>
      <c r="N116" s="17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24" customHeight="1">
      <c r="A117" s="26"/>
      <c r="B117" s="26"/>
      <c r="C117" s="26"/>
      <c r="D117" s="176"/>
      <c r="E117" s="26"/>
      <c r="F117" s="26"/>
      <c r="G117" s="26"/>
      <c r="H117" s="26"/>
      <c r="I117" s="176"/>
      <c r="J117" s="26"/>
      <c r="K117" s="26"/>
      <c r="L117" s="26"/>
      <c r="M117" s="26"/>
      <c r="N117" s="175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24" customHeight="1">
      <c r="A118" s="26"/>
      <c r="B118" s="26"/>
      <c r="C118" s="26"/>
      <c r="D118" s="176"/>
      <c r="E118" s="26"/>
      <c r="F118" s="26"/>
      <c r="G118" s="26"/>
      <c r="H118" s="26"/>
      <c r="I118" s="176"/>
      <c r="J118" s="26"/>
      <c r="K118" s="26"/>
      <c r="L118" s="26"/>
      <c r="M118" s="26"/>
      <c r="N118" s="175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24" customHeight="1">
      <c r="A119" s="26"/>
      <c r="B119" s="26"/>
      <c r="C119" s="26"/>
      <c r="D119" s="176"/>
      <c r="E119" s="26"/>
      <c r="F119" s="26"/>
      <c r="G119" s="26"/>
      <c r="H119" s="26"/>
      <c r="I119" s="176"/>
      <c r="J119" s="26"/>
      <c r="K119" s="26"/>
      <c r="L119" s="26"/>
      <c r="M119" s="26"/>
      <c r="N119" s="175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24" customHeight="1">
      <c r="A120" s="26"/>
      <c r="B120" s="26"/>
      <c r="C120" s="26"/>
      <c r="D120" s="176"/>
      <c r="E120" s="26"/>
      <c r="F120" s="26"/>
      <c r="G120" s="26"/>
      <c r="H120" s="26"/>
      <c r="I120" s="176"/>
      <c r="J120" s="26"/>
      <c r="K120" s="26"/>
      <c r="L120" s="26"/>
      <c r="M120" s="26"/>
      <c r="N120" s="17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24" customHeight="1">
      <c r="A121" s="26"/>
      <c r="B121" s="26"/>
      <c r="C121" s="26"/>
      <c r="D121" s="176"/>
      <c r="E121" s="26"/>
      <c r="F121" s="26"/>
      <c r="G121" s="26"/>
      <c r="H121" s="26"/>
      <c r="I121" s="176"/>
      <c r="J121" s="26"/>
      <c r="K121" s="26"/>
      <c r="L121" s="26"/>
      <c r="M121" s="26"/>
      <c r="N121" s="175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24" customHeight="1">
      <c r="A122" s="26"/>
      <c r="B122" s="26"/>
      <c r="C122" s="26"/>
      <c r="D122" s="176"/>
      <c r="E122" s="26"/>
      <c r="F122" s="26"/>
      <c r="G122" s="26"/>
      <c r="H122" s="26"/>
      <c r="I122" s="176"/>
      <c r="J122" s="26"/>
      <c r="K122" s="26"/>
      <c r="L122" s="26"/>
      <c r="M122" s="26"/>
      <c r="N122" s="175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24" customHeight="1">
      <c r="A123" s="26"/>
      <c r="B123" s="26"/>
      <c r="C123" s="26"/>
      <c r="D123" s="176"/>
      <c r="E123" s="26"/>
      <c r="F123" s="26"/>
      <c r="G123" s="26"/>
      <c r="H123" s="26"/>
      <c r="I123" s="176"/>
      <c r="J123" s="26"/>
      <c r="K123" s="26"/>
      <c r="L123" s="26"/>
      <c r="M123" s="26"/>
      <c r="N123" s="175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24" customHeight="1">
      <c r="A124" s="26"/>
      <c r="B124" s="26"/>
      <c r="C124" s="26"/>
      <c r="D124" s="176"/>
      <c r="E124" s="26"/>
      <c r="F124" s="26"/>
      <c r="G124" s="26"/>
      <c r="H124" s="26"/>
      <c r="I124" s="176"/>
      <c r="J124" s="26"/>
      <c r="K124" s="26"/>
      <c r="L124" s="26"/>
      <c r="M124" s="26"/>
      <c r="N124" s="17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24" customHeight="1">
      <c r="A125" s="26"/>
      <c r="B125" s="26"/>
      <c r="C125" s="26"/>
      <c r="D125" s="176"/>
      <c r="E125" s="26"/>
      <c r="F125" s="26"/>
      <c r="G125" s="26"/>
      <c r="H125" s="26"/>
      <c r="I125" s="176"/>
      <c r="J125" s="26"/>
      <c r="K125" s="26"/>
      <c r="L125" s="26"/>
      <c r="M125" s="26"/>
      <c r="N125" s="175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24" customHeight="1">
      <c r="A126" s="26"/>
      <c r="B126" s="26"/>
      <c r="C126" s="26"/>
      <c r="D126" s="176"/>
      <c r="E126" s="26"/>
      <c r="F126" s="26"/>
      <c r="G126" s="26"/>
      <c r="H126" s="26"/>
      <c r="I126" s="176"/>
      <c r="J126" s="26"/>
      <c r="K126" s="26"/>
      <c r="L126" s="26"/>
      <c r="M126" s="26"/>
      <c r="N126" s="175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24" customHeight="1">
      <c r="A127" s="26"/>
      <c r="B127" s="26"/>
      <c r="C127" s="26"/>
      <c r="D127" s="176"/>
      <c r="E127" s="26"/>
      <c r="F127" s="26"/>
      <c r="G127" s="26"/>
      <c r="H127" s="26"/>
      <c r="I127" s="176"/>
      <c r="J127" s="26"/>
      <c r="K127" s="26"/>
      <c r="L127" s="26"/>
      <c r="M127" s="26"/>
      <c r="N127" s="175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24" customHeight="1">
      <c r="A128" s="26"/>
      <c r="B128" s="26"/>
      <c r="C128" s="26"/>
      <c r="D128" s="176"/>
      <c r="E128" s="26"/>
      <c r="F128" s="26"/>
      <c r="G128" s="26"/>
      <c r="H128" s="26"/>
      <c r="I128" s="176"/>
      <c r="J128" s="26"/>
      <c r="K128" s="26"/>
      <c r="L128" s="26"/>
      <c r="M128" s="26"/>
      <c r="N128" s="17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24" customHeight="1">
      <c r="A129" s="26"/>
      <c r="B129" s="26"/>
      <c r="C129" s="26"/>
      <c r="D129" s="176"/>
      <c r="E129" s="26"/>
      <c r="F129" s="26"/>
      <c r="G129" s="26"/>
      <c r="H129" s="26"/>
      <c r="I129" s="176"/>
      <c r="J129" s="26"/>
      <c r="K129" s="26"/>
      <c r="L129" s="26"/>
      <c r="M129" s="26"/>
      <c r="N129" s="175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24" customHeight="1">
      <c r="A130" s="26"/>
      <c r="B130" s="26"/>
      <c r="C130" s="26"/>
      <c r="D130" s="176"/>
      <c r="E130" s="26"/>
      <c r="F130" s="26"/>
      <c r="G130" s="26"/>
      <c r="H130" s="26"/>
      <c r="I130" s="176"/>
      <c r="J130" s="26"/>
      <c r="K130" s="26"/>
      <c r="L130" s="26"/>
      <c r="M130" s="26"/>
      <c r="N130" s="175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24" customHeight="1">
      <c r="A131" s="26"/>
      <c r="B131" s="26"/>
      <c r="C131" s="26"/>
      <c r="D131" s="176"/>
      <c r="E131" s="26"/>
      <c r="F131" s="26"/>
      <c r="G131" s="26"/>
      <c r="H131" s="26"/>
      <c r="I131" s="176"/>
      <c r="J131" s="26"/>
      <c r="K131" s="26"/>
      <c r="L131" s="26"/>
      <c r="M131" s="26"/>
      <c r="N131" s="175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24" customHeight="1">
      <c r="A132" s="26"/>
      <c r="B132" s="26"/>
      <c r="C132" s="26"/>
      <c r="D132" s="176"/>
      <c r="E132" s="26"/>
      <c r="F132" s="26"/>
      <c r="G132" s="26"/>
      <c r="H132" s="26"/>
      <c r="I132" s="176"/>
      <c r="J132" s="26"/>
      <c r="K132" s="26"/>
      <c r="L132" s="26"/>
      <c r="M132" s="26"/>
      <c r="N132" s="175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24" customHeight="1">
      <c r="A133" s="26"/>
      <c r="B133" s="26"/>
      <c r="C133" s="26"/>
      <c r="D133" s="176"/>
      <c r="E133" s="26"/>
      <c r="F133" s="26"/>
      <c r="G133" s="26"/>
      <c r="H133" s="26"/>
      <c r="I133" s="176"/>
      <c r="J133" s="26"/>
      <c r="K133" s="26"/>
      <c r="L133" s="26"/>
      <c r="M133" s="26"/>
      <c r="N133" s="175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24" customHeight="1">
      <c r="A134" s="26"/>
      <c r="B134" s="26"/>
      <c r="C134" s="26"/>
      <c r="D134" s="176"/>
      <c r="E134" s="26"/>
      <c r="F134" s="26"/>
      <c r="G134" s="26"/>
      <c r="H134" s="26"/>
      <c r="I134" s="176"/>
      <c r="J134" s="26"/>
      <c r="K134" s="26"/>
      <c r="L134" s="26"/>
      <c r="M134" s="26"/>
      <c r="N134" s="175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24" customHeight="1">
      <c r="A135" s="26"/>
      <c r="B135" s="26"/>
      <c r="C135" s="26"/>
      <c r="D135" s="176"/>
      <c r="E135" s="26"/>
      <c r="F135" s="26"/>
      <c r="G135" s="26"/>
      <c r="H135" s="26"/>
      <c r="I135" s="176"/>
      <c r="J135" s="26"/>
      <c r="K135" s="26"/>
      <c r="L135" s="26"/>
      <c r="M135" s="26"/>
      <c r="N135" s="175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24" customHeight="1">
      <c r="A136" s="26"/>
      <c r="B136" s="26"/>
      <c r="C136" s="26"/>
      <c r="D136" s="176"/>
      <c r="E136" s="26"/>
      <c r="F136" s="26"/>
      <c r="G136" s="26"/>
      <c r="H136" s="26"/>
      <c r="I136" s="176"/>
      <c r="J136" s="26"/>
      <c r="K136" s="26"/>
      <c r="L136" s="26"/>
      <c r="M136" s="26"/>
      <c r="N136" s="17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24" customHeight="1">
      <c r="A137" s="26"/>
      <c r="B137" s="26"/>
      <c r="C137" s="26"/>
      <c r="D137" s="176"/>
      <c r="E137" s="26"/>
      <c r="F137" s="26"/>
      <c r="G137" s="26"/>
      <c r="H137" s="26"/>
      <c r="I137" s="176"/>
      <c r="J137" s="26"/>
      <c r="K137" s="26"/>
      <c r="L137" s="26"/>
      <c r="M137" s="26"/>
      <c r="N137" s="175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24" customHeight="1">
      <c r="A138" s="26"/>
      <c r="B138" s="26"/>
      <c r="C138" s="26"/>
      <c r="D138" s="176"/>
      <c r="E138" s="26"/>
      <c r="F138" s="26"/>
      <c r="G138" s="26"/>
      <c r="H138" s="26"/>
      <c r="I138" s="176"/>
      <c r="J138" s="26"/>
      <c r="K138" s="26"/>
      <c r="L138" s="26"/>
      <c r="M138" s="26"/>
      <c r="N138" s="175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24" customHeight="1">
      <c r="A139" s="26"/>
      <c r="B139" s="26"/>
      <c r="C139" s="26"/>
      <c r="D139" s="176"/>
      <c r="E139" s="26"/>
      <c r="F139" s="26"/>
      <c r="G139" s="26"/>
      <c r="H139" s="26"/>
      <c r="I139" s="176"/>
      <c r="J139" s="26"/>
      <c r="K139" s="26"/>
      <c r="L139" s="26"/>
      <c r="M139" s="26"/>
      <c r="N139" s="175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24" customHeight="1">
      <c r="A140" s="26"/>
      <c r="B140" s="26"/>
      <c r="C140" s="26"/>
      <c r="D140" s="176"/>
      <c r="E140" s="26"/>
      <c r="F140" s="26"/>
      <c r="G140" s="26"/>
      <c r="H140" s="26"/>
      <c r="I140" s="176"/>
      <c r="J140" s="26"/>
      <c r="K140" s="26"/>
      <c r="L140" s="26"/>
      <c r="M140" s="26"/>
      <c r="N140" s="17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24" customHeight="1">
      <c r="A141" s="26"/>
      <c r="B141" s="26"/>
      <c r="C141" s="26"/>
      <c r="D141" s="176"/>
      <c r="E141" s="26"/>
      <c r="F141" s="26"/>
      <c r="G141" s="26"/>
      <c r="H141" s="26"/>
      <c r="I141" s="176"/>
      <c r="J141" s="26"/>
      <c r="K141" s="26"/>
      <c r="L141" s="26"/>
      <c r="M141" s="26"/>
      <c r="N141" s="175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24" customHeight="1">
      <c r="A142" s="26"/>
      <c r="B142" s="26"/>
      <c r="C142" s="26"/>
      <c r="D142" s="176"/>
      <c r="E142" s="26"/>
      <c r="F142" s="26"/>
      <c r="G142" s="26"/>
      <c r="H142" s="26"/>
      <c r="I142" s="176"/>
      <c r="J142" s="26"/>
      <c r="K142" s="26"/>
      <c r="L142" s="26"/>
      <c r="M142" s="26"/>
      <c r="N142" s="175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24" customHeight="1">
      <c r="A143" s="26"/>
      <c r="B143" s="26"/>
      <c r="C143" s="26"/>
      <c r="D143" s="176"/>
      <c r="E143" s="26"/>
      <c r="F143" s="26"/>
      <c r="G143" s="26"/>
      <c r="H143" s="26"/>
      <c r="I143" s="176"/>
      <c r="J143" s="26"/>
      <c r="K143" s="26"/>
      <c r="L143" s="26"/>
      <c r="M143" s="26"/>
      <c r="N143" s="175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24" customHeight="1">
      <c r="A144" s="26"/>
      <c r="B144" s="26"/>
      <c r="C144" s="26"/>
      <c r="D144" s="176"/>
      <c r="E144" s="26"/>
      <c r="F144" s="26"/>
      <c r="G144" s="26"/>
      <c r="H144" s="26"/>
      <c r="I144" s="176"/>
      <c r="J144" s="26"/>
      <c r="K144" s="26"/>
      <c r="L144" s="26"/>
      <c r="M144" s="26"/>
      <c r="N144" s="17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24" customHeight="1">
      <c r="A145" s="26"/>
      <c r="B145" s="26"/>
      <c r="C145" s="26"/>
      <c r="D145" s="176"/>
      <c r="E145" s="26"/>
      <c r="F145" s="26"/>
      <c r="G145" s="26"/>
      <c r="H145" s="26"/>
      <c r="I145" s="176"/>
      <c r="J145" s="26"/>
      <c r="K145" s="26"/>
      <c r="L145" s="26"/>
      <c r="M145" s="26"/>
      <c r="N145" s="175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24" customHeight="1">
      <c r="A146" s="26"/>
      <c r="B146" s="26"/>
      <c r="C146" s="26"/>
      <c r="D146" s="176"/>
      <c r="E146" s="26"/>
      <c r="F146" s="26"/>
      <c r="G146" s="26"/>
      <c r="H146" s="26"/>
      <c r="I146" s="176"/>
      <c r="J146" s="26"/>
      <c r="K146" s="26"/>
      <c r="L146" s="26"/>
      <c r="M146" s="26"/>
      <c r="N146" s="175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24" customHeight="1">
      <c r="A147" s="26"/>
      <c r="B147" s="26"/>
      <c r="C147" s="26"/>
      <c r="D147" s="176"/>
      <c r="E147" s="26"/>
      <c r="F147" s="26"/>
      <c r="G147" s="26"/>
      <c r="H147" s="26"/>
      <c r="I147" s="176"/>
      <c r="J147" s="26"/>
      <c r="K147" s="26"/>
      <c r="L147" s="26"/>
      <c r="M147" s="26"/>
      <c r="N147" s="175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24" customHeight="1">
      <c r="A148" s="26"/>
      <c r="B148" s="26"/>
      <c r="C148" s="26"/>
      <c r="D148" s="176"/>
      <c r="E148" s="26"/>
      <c r="F148" s="26"/>
      <c r="G148" s="26"/>
      <c r="H148" s="26"/>
      <c r="I148" s="176"/>
      <c r="J148" s="26"/>
      <c r="K148" s="26"/>
      <c r="L148" s="26"/>
      <c r="M148" s="26"/>
      <c r="N148" s="175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24" customHeight="1">
      <c r="A149" s="26"/>
      <c r="B149" s="26"/>
      <c r="C149" s="26"/>
      <c r="D149" s="176"/>
      <c r="E149" s="26"/>
      <c r="F149" s="26"/>
      <c r="G149" s="26"/>
      <c r="H149" s="26"/>
      <c r="I149" s="176"/>
      <c r="J149" s="26"/>
      <c r="K149" s="26"/>
      <c r="L149" s="26"/>
      <c r="M149" s="26"/>
      <c r="N149" s="175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24" customHeight="1">
      <c r="A150" s="26"/>
      <c r="B150" s="26"/>
      <c r="C150" s="26"/>
      <c r="D150" s="176"/>
      <c r="E150" s="26"/>
      <c r="F150" s="26"/>
      <c r="G150" s="26"/>
      <c r="H150" s="26"/>
      <c r="I150" s="176"/>
      <c r="J150" s="26"/>
      <c r="K150" s="26"/>
      <c r="L150" s="26"/>
      <c r="M150" s="26"/>
      <c r="N150" s="175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24" customHeight="1">
      <c r="A151" s="26"/>
      <c r="B151" s="26"/>
      <c r="C151" s="26"/>
      <c r="D151" s="176"/>
      <c r="E151" s="26"/>
      <c r="F151" s="26"/>
      <c r="G151" s="26"/>
      <c r="H151" s="26"/>
      <c r="I151" s="176"/>
      <c r="J151" s="26"/>
      <c r="K151" s="26"/>
      <c r="L151" s="26"/>
      <c r="M151" s="26"/>
      <c r="N151" s="175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24" customHeight="1">
      <c r="A152" s="26"/>
      <c r="B152" s="26"/>
      <c r="C152" s="26"/>
      <c r="D152" s="176"/>
      <c r="E152" s="26"/>
      <c r="F152" s="26"/>
      <c r="G152" s="26"/>
      <c r="H152" s="26"/>
      <c r="I152" s="176"/>
      <c r="J152" s="26"/>
      <c r="K152" s="26"/>
      <c r="L152" s="26"/>
      <c r="M152" s="26"/>
      <c r="N152" s="17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24" customHeight="1">
      <c r="A153" s="26"/>
      <c r="B153" s="26"/>
      <c r="C153" s="26"/>
      <c r="D153" s="176"/>
      <c r="E153" s="26"/>
      <c r="F153" s="26"/>
      <c r="G153" s="26"/>
      <c r="H153" s="26"/>
      <c r="I153" s="176"/>
      <c r="J153" s="26"/>
      <c r="K153" s="26"/>
      <c r="L153" s="26"/>
      <c r="M153" s="26"/>
      <c r="N153" s="175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24" customHeight="1">
      <c r="A154" s="26"/>
      <c r="B154" s="26"/>
      <c r="C154" s="26"/>
      <c r="D154" s="176"/>
      <c r="E154" s="26"/>
      <c r="F154" s="26"/>
      <c r="G154" s="26"/>
      <c r="H154" s="26"/>
      <c r="I154" s="176"/>
      <c r="J154" s="26"/>
      <c r="K154" s="26"/>
      <c r="L154" s="26"/>
      <c r="M154" s="26"/>
      <c r="N154" s="175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24" customHeight="1">
      <c r="A155" s="26"/>
      <c r="B155" s="26"/>
      <c r="C155" s="26"/>
      <c r="D155" s="176"/>
      <c r="E155" s="26"/>
      <c r="F155" s="26"/>
      <c r="G155" s="26"/>
      <c r="H155" s="26"/>
      <c r="I155" s="176"/>
      <c r="J155" s="26"/>
      <c r="K155" s="26"/>
      <c r="L155" s="26"/>
      <c r="M155" s="26"/>
      <c r="N155" s="175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24" customHeight="1">
      <c r="A156" s="26"/>
      <c r="B156" s="26"/>
      <c r="C156" s="26"/>
      <c r="D156" s="176"/>
      <c r="E156" s="26"/>
      <c r="F156" s="26"/>
      <c r="G156" s="26"/>
      <c r="H156" s="26"/>
      <c r="I156" s="176"/>
      <c r="J156" s="26"/>
      <c r="K156" s="26"/>
      <c r="L156" s="26"/>
      <c r="M156" s="26"/>
      <c r="N156" s="175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24" customHeight="1">
      <c r="A157" s="26"/>
      <c r="B157" s="26"/>
      <c r="C157" s="26"/>
      <c r="D157" s="176"/>
      <c r="E157" s="26"/>
      <c r="F157" s="26"/>
      <c r="G157" s="26"/>
      <c r="H157" s="26"/>
      <c r="I157" s="176"/>
      <c r="J157" s="26"/>
      <c r="K157" s="26"/>
      <c r="L157" s="26"/>
      <c r="M157" s="26"/>
      <c r="N157" s="175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24" customHeight="1">
      <c r="A158" s="26"/>
      <c r="B158" s="26"/>
      <c r="C158" s="26"/>
      <c r="D158" s="176"/>
      <c r="E158" s="26"/>
      <c r="F158" s="26"/>
      <c r="G158" s="26"/>
      <c r="H158" s="26"/>
      <c r="I158" s="176"/>
      <c r="J158" s="26"/>
      <c r="K158" s="26"/>
      <c r="L158" s="26"/>
      <c r="M158" s="26"/>
      <c r="N158" s="175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24" customHeight="1">
      <c r="A159" s="26"/>
      <c r="B159" s="26"/>
      <c r="C159" s="26"/>
      <c r="D159" s="176"/>
      <c r="E159" s="26"/>
      <c r="F159" s="26"/>
      <c r="G159" s="26"/>
      <c r="H159" s="26"/>
      <c r="I159" s="176"/>
      <c r="J159" s="26"/>
      <c r="K159" s="26"/>
      <c r="L159" s="26"/>
      <c r="M159" s="26"/>
      <c r="N159" s="175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24" customHeight="1">
      <c r="A160" s="26"/>
      <c r="B160" s="26"/>
      <c r="C160" s="26"/>
      <c r="D160" s="176"/>
      <c r="E160" s="26"/>
      <c r="F160" s="26"/>
      <c r="G160" s="26"/>
      <c r="H160" s="26"/>
      <c r="I160" s="176"/>
      <c r="J160" s="26"/>
      <c r="K160" s="26"/>
      <c r="L160" s="26"/>
      <c r="M160" s="26"/>
      <c r="N160" s="175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24" customHeight="1">
      <c r="A161" s="26"/>
      <c r="B161" s="26"/>
      <c r="C161" s="26"/>
      <c r="D161" s="176"/>
      <c r="E161" s="26"/>
      <c r="F161" s="26"/>
      <c r="G161" s="26"/>
      <c r="H161" s="26"/>
      <c r="I161" s="176"/>
      <c r="J161" s="26"/>
      <c r="K161" s="26"/>
      <c r="L161" s="26"/>
      <c r="M161" s="26"/>
      <c r="N161" s="175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24" customHeight="1">
      <c r="A162" s="26"/>
      <c r="B162" s="26"/>
      <c r="C162" s="26"/>
      <c r="D162" s="176"/>
      <c r="E162" s="26"/>
      <c r="F162" s="26"/>
      <c r="G162" s="26"/>
      <c r="H162" s="26"/>
      <c r="I162" s="176"/>
      <c r="J162" s="26"/>
      <c r="K162" s="26"/>
      <c r="L162" s="26"/>
      <c r="M162" s="26"/>
      <c r="N162" s="175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24" customHeight="1">
      <c r="A163" s="26"/>
      <c r="B163" s="26"/>
      <c r="C163" s="26"/>
      <c r="D163" s="176"/>
      <c r="E163" s="26"/>
      <c r="F163" s="26"/>
      <c r="G163" s="26"/>
      <c r="H163" s="26"/>
      <c r="I163" s="176"/>
      <c r="J163" s="26"/>
      <c r="K163" s="26"/>
      <c r="L163" s="26"/>
      <c r="M163" s="26"/>
      <c r="N163" s="175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24" customHeight="1">
      <c r="A164" s="26"/>
      <c r="B164" s="26"/>
      <c r="C164" s="26"/>
      <c r="D164" s="176"/>
      <c r="E164" s="26"/>
      <c r="F164" s="26"/>
      <c r="G164" s="26"/>
      <c r="H164" s="26"/>
      <c r="I164" s="176"/>
      <c r="J164" s="26"/>
      <c r="K164" s="26"/>
      <c r="L164" s="26"/>
      <c r="M164" s="26"/>
      <c r="N164" s="175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24" customHeight="1">
      <c r="A165" s="26"/>
      <c r="B165" s="26"/>
      <c r="C165" s="26"/>
      <c r="D165" s="176"/>
      <c r="E165" s="26"/>
      <c r="F165" s="26"/>
      <c r="G165" s="26"/>
      <c r="H165" s="26"/>
      <c r="I165" s="176"/>
      <c r="J165" s="26"/>
      <c r="K165" s="26"/>
      <c r="L165" s="26"/>
      <c r="M165" s="26"/>
      <c r="N165" s="175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24" customHeight="1">
      <c r="A166" s="26"/>
      <c r="B166" s="26"/>
      <c r="C166" s="26"/>
      <c r="D166" s="176"/>
      <c r="E166" s="26"/>
      <c r="F166" s="26"/>
      <c r="G166" s="26"/>
      <c r="H166" s="26"/>
      <c r="I166" s="176"/>
      <c r="J166" s="26"/>
      <c r="K166" s="26"/>
      <c r="L166" s="26"/>
      <c r="M166" s="26"/>
      <c r="N166" s="175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24" customHeight="1">
      <c r="A167" s="26"/>
      <c r="B167" s="26"/>
      <c r="C167" s="26"/>
      <c r="D167" s="176"/>
      <c r="E167" s="26"/>
      <c r="F167" s="26"/>
      <c r="G167" s="26"/>
      <c r="H167" s="26"/>
      <c r="I167" s="176"/>
      <c r="J167" s="26"/>
      <c r="K167" s="26"/>
      <c r="L167" s="26"/>
      <c r="M167" s="26"/>
      <c r="N167" s="175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24" customHeight="1">
      <c r="A168" s="26"/>
      <c r="B168" s="26"/>
      <c r="C168" s="26"/>
      <c r="D168" s="176"/>
      <c r="E168" s="26"/>
      <c r="F168" s="26"/>
      <c r="G168" s="26"/>
      <c r="H168" s="26"/>
      <c r="I168" s="176"/>
      <c r="J168" s="26"/>
      <c r="K168" s="26"/>
      <c r="L168" s="26"/>
      <c r="M168" s="26"/>
      <c r="N168" s="175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24" customHeight="1">
      <c r="A169" s="26"/>
      <c r="B169" s="26"/>
      <c r="C169" s="26"/>
      <c r="D169" s="176"/>
      <c r="E169" s="26"/>
      <c r="F169" s="26"/>
      <c r="G169" s="26"/>
      <c r="H169" s="26"/>
      <c r="I169" s="176"/>
      <c r="J169" s="26"/>
      <c r="K169" s="26"/>
      <c r="L169" s="26"/>
      <c r="M169" s="26"/>
      <c r="N169" s="175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24" customHeight="1">
      <c r="A170" s="26"/>
      <c r="B170" s="26"/>
      <c r="C170" s="26"/>
      <c r="D170" s="176"/>
      <c r="E170" s="26"/>
      <c r="F170" s="26"/>
      <c r="G170" s="26"/>
      <c r="H170" s="26"/>
      <c r="I170" s="176"/>
      <c r="J170" s="26"/>
      <c r="K170" s="26"/>
      <c r="L170" s="26"/>
      <c r="M170" s="26"/>
      <c r="N170" s="175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24" customHeight="1">
      <c r="A171" s="26"/>
      <c r="B171" s="26"/>
      <c r="C171" s="26"/>
      <c r="D171" s="176"/>
      <c r="E171" s="26"/>
      <c r="F171" s="26"/>
      <c r="G171" s="26"/>
      <c r="H171" s="26"/>
      <c r="I171" s="176"/>
      <c r="J171" s="26"/>
      <c r="K171" s="26"/>
      <c r="L171" s="26"/>
      <c r="M171" s="26"/>
      <c r="N171" s="175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24" customHeight="1">
      <c r="A172" s="26"/>
      <c r="B172" s="26"/>
      <c r="C172" s="26"/>
      <c r="D172" s="176"/>
      <c r="E172" s="26"/>
      <c r="F172" s="26"/>
      <c r="G172" s="26"/>
      <c r="H172" s="26"/>
      <c r="I172" s="176"/>
      <c r="J172" s="26"/>
      <c r="K172" s="26"/>
      <c r="L172" s="26"/>
      <c r="M172" s="26"/>
      <c r="N172" s="175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24" customHeight="1">
      <c r="A173" s="26"/>
      <c r="B173" s="26"/>
      <c r="C173" s="26"/>
      <c r="D173" s="176"/>
      <c r="E173" s="26"/>
      <c r="F173" s="26"/>
      <c r="G173" s="26"/>
      <c r="H173" s="26"/>
      <c r="I173" s="176"/>
      <c r="J173" s="26"/>
      <c r="K173" s="26"/>
      <c r="L173" s="26"/>
      <c r="M173" s="26"/>
      <c r="N173" s="175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24" customHeight="1">
      <c r="A174" s="26"/>
      <c r="B174" s="26"/>
      <c r="C174" s="26"/>
      <c r="D174" s="176"/>
      <c r="E174" s="26"/>
      <c r="F174" s="26"/>
      <c r="G174" s="26"/>
      <c r="H174" s="26"/>
      <c r="I174" s="176"/>
      <c r="J174" s="26"/>
      <c r="K174" s="26"/>
      <c r="L174" s="26"/>
      <c r="M174" s="26"/>
      <c r="N174" s="175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24" customHeight="1">
      <c r="A175" s="26"/>
      <c r="B175" s="26"/>
      <c r="C175" s="26"/>
      <c r="D175" s="176"/>
      <c r="E175" s="26"/>
      <c r="F175" s="26"/>
      <c r="G175" s="26"/>
      <c r="H175" s="26"/>
      <c r="I175" s="176"/>
      <c r="J175" s="26"/>
      <c r="K175" s="26"/>
      <c r="L175" s="26"/>
      <c r="M175" s="26"/>
      <c r="N175" s="175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24" customHeight="1">
      <c r="A176" s="26"/>
      <c r="B176" s="26"/>
      <c r="C176" s="26"/>
      <c r="D176" s="176"/>
      <c r="E176" s="26"/>
      <c r="F176" s="26"/>
      <c r="G176" s="26"/>
      <c r="H176" s="26"/>
      <c r="I176" s="176"/>
      <c r="J176" s="26"/>
      <c r="K176" s="26"/>
      <c r="L176" s="26"/>
      <c r="M176" s="26"/>
      <c r="N176" s="175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24" customHeight="1">
      <c r="A177" s="26"/>
      <c r="B177" s="26"/>
      <c r="C177" s="26"/>
      <c r="D177" s="176"/>
      <c r="E177" s="26"/>
      <c r="F177" s="26"/>
      <c r="G177" s="26"/>
      <c r="H177" s="26"/>
      <c r="I177" s="176"/>
      <c r="J177" s="26"/>
      <c r="K177" s="26"/>
      <c r="L177" s="26"/>
      <c r="M177" s="26"/>
      <c r="N177" s="175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24" customHeight="1">
      <c r="A178" s="26"/>
      <c r="B178" s="26"/>
      <c r="C178" s="26"/>
      <c r="D178" s="176"/>
      <c r="E178" s="26"/>
      <c r="F178" s="26"/>
      <c r="G178" s="26"/>
      <c r="H178" s="26"/>
      <c r="I178" s="176"/>
      <c r="J178" s="26"/>
      <c r="K178" s="26"/>
      <c r="L178" s="26"/>
      <c r="M178" s="26"/>
      <c r="N178" s="175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24" customHeight="1">
      <c r="A179" s="26"/>
      <c r="B179" s="26"/>
      <c r="C179" s="26"/>
      <c r="D179" s="176"/>
      <c r="E179" s="26"/>
      <c r="F179" s="26"/>
      <c r="G179" s="26"/>
      <c r="H179" s="26"/>
      <c r="I179" s="176"/>
      <c r="J179" s="26"/>
      <c r="K179" s="26"/>
      <c r="L179" s="26"/>
      <c r="M179" s="26"/>
      <c r="N179" s="175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24" customHeight="1">
      <c r="A180" s="26"/>
      <c r="B180" s="26"/>
      <c r="C180" s="26"/>
      <c r="D180" s="176"/>
      <c r="E180" s="26"/>
      <c r="F180" s="26"/>
      <c r="G180" s="26"/>
      <c r="H180" s="26"/>
      <c r="I180" s="176"/>
      <c r="J180" s="26"/>
      <c r="K180" s="26"/>
      <c r="L180" s="26"/>
      <c r="M180" s="26"/>
      <c r="N180" s="175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24" customHeight="1">
      <c r="A181" s="26"/>
      <c r="B181" s="26"/>
      <c r="C181" s="26"/>
      <c r="D181" s="176"/>
      <c r="E181" s="26"/>
      <c r="F181" s="26"/>
      <c r="G181" s="26"/>
      <c r="H181" s="26"/>
      <c r="I181" s="176"/>
      <c r="J181" s="26"/>
      <c r="K181" s="26"/>
      <c r="L181" s="26"/>
      <c r="M181" s="26"/>
      <c r="N181" s="175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24" customHeight="1">
      <c r="A182" s="26"/>
      <c r="B182" s="26"/>
      <c r="C182" s="26"/>
      <c r="D182" s="176"/>
      <c r="E182" s="26"/>
      <c r="F182" s="26"/>
      <c r="G182" s="26"/>
      <c r="H182" s="26"/>
      <c r="I182" s="176"/>
      <c r="J182" s="26"/>
      <c r="K182" s="26"/>
      <c r="L182" s="26"/>
      <c r="M182" s="26"/>
      <c r="N182" s="175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24" customHeight="1">
      <c r="A183" s="26"/>
      <c r="B183" s="26"/>
      <c r="C183" s="26"/>
      <c r="D183" s="176"/>
      <c r="E183" s="26"/>
      <c r="F183" s="26"/>
      <c r="G183" s="26"/>
      <c r="H183" s="26"/>
      <c r="I183" s="176"/>
      <c r="J183" s="26"/>
      <c r="K183" s="26"/>
      <c r="L183" s="26"/>
      <c r="M183" s="26"/>
      <c r="N183" s="175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24" customHeight="1">
      <c r="A184" s="26"/>
      <c r="B184" s="26"/>
      <c r="C184" s="26"/>
      <c r="D184" s="176"/>
      <c r="E184" s="26"/>
      <c r="F184" s="26"/>
      <c r="G184" s="26"/>
      <c r="H184" s="26"/>
      <c r="I184" s="176"/>
      <c r="J184" s="26"/>
      <c r="K184" s="26"/>
      <c r="L184" s="26"/>
      <c r="M184" s="26"/>
      <c r="N184" s="175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24" customHeight="1">
      <c r="A185" s="26"/>
      <c r="B185" s="26"/>
      <c r="C185" s="26"/>
      <c r="D185" s="176"/>
      <c r="E185" s="26"/>
      <c r="F185" s="26"/>
      <c r="G185" s="26"/>
      <c r="H185" s="26"/>
      <c r="I185" s="176"/>
      <c r="J185" s="26"/>
      <c r="K185" s="26"/>
      <c r="L185" s="26"/>
      <c r="M185" s="26"/>
      <c r="N185" s="175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24" customHeight="1">
      <c r="A186" s="26"/>
      <c r="B186" s="26"/>
      <c r="C186" s="26"/>
      <c r="D186" s="176"/>
      <c r="E186" s="26"/>
      <c r="F186" s="26"/>
      <c r="G186" s="26"/>
      <c r="H186" s="26"/>
      <c r="I186" s="176"/>
      <c r="J186" s="26"/>
      <c r="K186" s="26"/>
      <c r="L186" s="26"/>
      <c r="M186" s="26"/>
      <c r="N186" s="175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24" customHeight="1">
      <c r="A187" s="26"/>
      <c r="B187" s="26"/>
      <c r="C187" s="26"/>
      <c r="D187" s="176"/>
      <c r="E187" s="26"/>
      <c r="F187" s="26"/>
      <c r="G187" s="26"/>
      <c r="H187" s="26"/>
      <c r="I187" s="176"/>
      <c r="J187" s="26"/>
      <c r="K187" s="26"/>
      <c r="L187" s="26"/>
      <c r="M187" s="26"/>
      <c r="N187" s="175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24" customHeight="1">
      <c r="A188" s="26"/>
      <c r="B188" s="26"/>
      <c r="C188" s="26"/>
      <c r="D188" s="176"/>
      <c r="E188" s="26"/>
      <c r="F188" s="26"/>
      <c r="G188" s="26"/>
      <c r="H188" s="26"/>
      <c r="I188" s="176"/>
      <c r="J188" s="26"/>
      <c r="K188" s="26"/>
      <c r="L188" s="26"/>
      <c r="M188" s="26"/>
      <c r="N188" s="175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24" customHeight="1">
      <c r="A189" s="26"/>
      <c r="B189" s="26"/>
      <c r="C189" s="26"/>
      <c r="D189" s="176"/>
      <c r="E189" s="26"/>
      <c r="F189" s="26"/>
      <c r="G189" s="26"/>
      <c r="H189" s="26"/>
      <c r="I189" s="176"/>
      <c r="J189" s="26"/>
      <c r="K189" s="26"/>
      <c r="L189" s="26"/>
      <c r="M189" s="26"/>
      <c r="N189" s="175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24" customHeight="1">
      <c r="A190" s="26"/>
      <c r="B190" s="26"/>
      <c r="C190" s="26"/>
      <c r="D190" s="176"/>
      <c r="E190" s="26"/>
      <c r="F190" s="26"/>
      <c r="G190" s="26"/>
      <c r="H190" s="26"/>
      <c r="I190" s="176"/>
      <c r="J190" s="26"/>
      <c r="K190" s="26"/>
      <c r="L190" s="26"/>
      <c r="M190" s="26"/>
      <c r="N190" s="175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24" customHeight="1">
      <c r="A191" s="26"/>
      <c r="B191" s="26"/>
      <c r="C191" s="26"/>
      <c r="D191" s="176"/>
      <c r="E191" s="26"/>
      <c r="F191" s="26"/>
      <c r="G191" s="26"/>
      <c r="H191" s="26"/>
      <c r="I191" s="176"/>
      <c r="J191" s="26"/>
      <c r="K191" s="26"/>
      <c r="L191" s="26"/>
      <c r="M191" s="26"/>
      <c r="N191" s="175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24" customHeight="1">
      <c r="A192" s="26"/>
      <c r="B192" s="26"/>
      <c r="C192" s="26"/>
      <c r="D192" s="176"/>
      <c r="E192" s="26"/>
      <c r="F192" s="26"/>
      <c r="G192" s="26"/>
      <c r="H192" s="26"/>
      <c r="I192" s="176"/>
      <c r="J192" s="26"/>
      <c r="K192" s="26"/>
      <c r="L192" s="26"/>
      <c r="M192" s="26"/>
      <c r="N192" s="175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24" customHeight="1">
      <c r="A193" s="26"/>
      <c r="B193" s="26"/>
      <c r="C193" s="26"/>
      <c r="D193" s="176"/>
      <c r="E193" s="26"/>
      <c r="F193" s="26"/>
      <c r="G193" s="26"/>
      <c r="H193" s="26"/>
      <c r="I193" s="176"/>
      <c r="J193" s="26"/>
      <c r="K193" s="26"/>
      <c r="L193" s="26"/>
      <c r="M193" s="26"/>
      <c r="N193" s="175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24" customHeight="1">
      <c r="A194" s="26"/>
      <c r="B194" s="26"/>
      <c r="C194" s="26"/>
      <c r="D194" s="176"/>
      <c r="E194" s="26"/>
      <c r="F194" s="26"/>
      <c r="G194" s="26"/>
      <c r="H194" s="26"/>
      <c r="I194" s="176"/>
      <c r="J194" s="26"/>
      <c r="K194" s="26"/>
      <c r="L194" s="26"/>
      <c r="M194" s="26"/>
      <c r="N194" s="175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24" customHeight="1">
      <c r="A195" s="26"/>
      <c r="B195" s="26"/>
      <c r="C195" s="26"/>
      <c r="D195" s="176"/>
      <c r="E195" s="26"/>
      <c r="F195" s="26"/>
      <c r="G195" s="26"/>
      <c r="H195" s="26"/>
      <c r="I195" s="176"/>
      <c r="J195" s="26"/>
      <c r="K195" s="26"/>
      <c r="L195" s="26"/>
      <c r="M195" s="26"/>
      <c r="N195" s="175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24" customHeight="1">
      <c r="A196" s="26"/>
      <c r="B196" s="26"/>
      <c r="C196" s="26"/>
      <c r="D196" s="176"/>
      <c r="E196" s="26"/>
      <c r="F196" s="26"/>
      <c r="G196" s="26"/>
      <c r="H196" s="26"/>
      <c r="I196" s="176"/>
      <c r="J196" s="26"/>
      <c r="K196" s="26"/>
      <c r="L196" s="26"/>
      <c r="M196" s="26"/>
      <c r="N196" s="175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24" customHeight="1">
      <c r="A197" s="26"/>
      <c r="B197" s="26"/>
      <c r="C197" s="26"/>
      <c r="D197" s="176"/>
      <c r="E197" s="26"/>
      <c r="F197" s="26"/>
      <c r="G197" s="26"/>
      <c r="H197" s="26"/>
      <c r="I197" s="176"/>
      <c r="J197" s="26"/>
      <c r="K197" s="26"/>
      <c r="L197" s="26"/>
      <c r="M197" s="26"/>
      <c r="N197" s="175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24" customHeight="1">
      <c r="A198" s="26"/>
      <c r="B198" s="26"/>
      <c r="C198" s="26"/>
      <c r="D198" s="176"/>
      <c r="E198" s="26"/>
      <c r="F198" s="26"/>
      <c r="G198" s="26"/>
      <c r="H198" s="26"/>
      <c r="I198" s="176"/>
      <c r="J198" s="26"/>
      <c r="K198" s="26"/>
      <c r="L198" s="26"/>
      <c r="M198" s="26"/>
      <c r="N198" s="175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24" customHeight="1">
      <c r="A199" s="26"/>
      <c r="B199" s="26"/>
      <c r="C199" s="26"/>
      <c r="D199" s="176"/>
      <c r="E199" s="26"/>
      <c r="F199" s="26"/>
      <c r="G199" s="26"/>
      <c r="H199" s="26"/>
      <c r="I199" s="176"/>
      <c r="J199" s="26"/>
      <c r="K199" s="26"/>
      <c r="L199" s="26"/>
      <c r="M199" s="26"/>
      <c r="N199" s="175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24" customHeight="1">
      <c r="A200" s="26"/>
      <c r="B200" s="26"/>
      <c r="C200" s="26"/>
      <c r="D200" s="176"/>
      <c r="E200" s="26"/>
      <c r="F200" s="26"/>
      <c r="G200" s="26"/>
      <c r="H200" s="26"/>
      <c r="I200" s="176"/>
      <c r="J200" s="26"/>
      <c r="K200" s="26"/>
      <c r="L200" s="26"/>
      <c r="M200" s="26"/>
      <c r="N200" s="175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24" customHeight="1">
      <c r="A201" s="26"/>
      <c r="B201" s="26"/>
      <c r="C201" s="26"/>
      <c r="D201" s="176"/>
      <c r="E201" s="26"/>
      <c r="F201" s="26"/>
      <c r="G201" s="26"/>
      <c r="H201" s="26"/>
      <c r="I201" s="176"/>
      <c r="J201" s="26"/>
      <c r="K201" s="26"/>
      <c r="L201" s="26"/>
      <c r="M201" s="26"/>
      <c r="N201" s="175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24" customHeight="1">
      <c r="A202" s="26"/>
      <c r="B202" s="26"/>
      <c r="C202" s="26"/>
      <c r="D202" s="176"/>
      <c r="E202" s="26"/>
      <c r="F202" s="26"/>
      <c r="G202" s="26"/>
      <c r="H202" s="26"/>
      <c r="I202" s="176"/>
      <c r="J202" s="26"/>
      <c r="K202" s="26"/>
      <c r="L202" s="26"/>
      <c r="M202" s="26"/>
      <c r="N202" s="175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24" customHeight="1">
      <c r="A203" s="26"/>
      <c r="B203" s="26"/>
      <c r="C203" s="26"/>
      <c r="D203" s="176"/>
      <c r="E203" s="26"/>
      <c r="F203" s="26"/>
      <c r="G203" s="26"/>
      <c r="H203" s="26"/>
      <c r="I203" s="176"/>
      <c r="J203" s="26"/>
      <c r="K203" s="26"/>
      <c r="L203" s="26"/>
      <c r="M203" s="26"/>
      <c r="N203" s="175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24" customHeight="1">
      <c r="A204" s="26"/>
      <c r="B204" s="26"/>
      <c r="C204" s="26"/>
      <c r="D204" s="176"/>
      <c r="E204" s="26"/>
      <c r="F204" s="26"/>
      <c r="G204" s="26"/>
      <c r="H204" s="26"/>
      <c r="I204" s="176"/>
      <c r="J204" s="26"/>
      <c r="K204" s="26"/>
      <c r="L204" s="26"/>
      <c r="M204" s="26"/>
      <c r="N204" s="175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24" customHeight="1">
      <c r="A205" s="26"/>
      <c r="B205" s="26"/>
      <c r="C205" s="26"/>
      <c r="D205" s="176"/>
      <c r="E205" s="26"/>
      <c r="F205" s="26"/>
      <c r="G205" s="26"/>
      <c r="H205" s="26"/>
      <c r="I205" s="176"/>
      <c r="J205" s="26"/>
      <c r="K205" s="26"/>
      <c r="L205" s="26"/>
      <c r="M205" s="26"/>
      <c r="N205" s="175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24" customHeight="1">
      <c r="A206" s="26"/>
      <c r="B206" s="26"/>
      <c r="C206" s="26"/>
      <c r="D206" s="176"/>
      <c r="E206" s="26"/>
      <c r="F206" s="26"/>
      <c r="G206" s="26"/>
      <c r="H206" s="26"/>
      <c r="I206" s="176"/>
      <c r="J206" s="26"/>
      <c r="K206" s="26"/>
      <c r="L206" s="26"/>
      <c r="M206" s="26"/>
      <c r="N206" s="175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24" customHeight="1">
      <c r="A207" s="26"/>
      <c r="B207" s="26"/>
      <c r="C207" s="26"/>
      <c r="D207" s="176"/>
      <c r="E207" s="26"/>
      <c r="F207" s="26"/>
      <c r="G207" s="26"/>
      <c r="H207" s="26"/>
      <c r="I207" s="176"/>
      <c r="J207" s="26"/>
      <c r="K207" s="26"/>
      <c r="L207" s="26"/>
      <c r="M207" s="26"/>
      <c r="N207" s="175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24" customHeight="1">
      <c r="A208" s="26"/>
      <c r="B208" s="26"/>
      <c r="C208" s="26"/>
      <c r="D208" s="176"/>
      <c r="E208" s="26"/>
      <c r="F208" s="26"/>
      <c r="G208" s="26"/>
      <c r="H208" s="26"/>
      <c r="I208" s="176"/>
      <c r="J208" s="26"/>
      <c r="K208" s="26"/>
      <c r="L208" s="26"/>
      <c r="M208" s="26"/>
      <c r="N208" s="175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24" customHeight="1">
      <c r="A209" s="26"/>
      <c r="B209" s="26"/>
      <c r="C209" s="26"/>
      <c r="D209" s="176"/>
      <c r="E209" s="26"/>
      <c r="F209" s="26"/>
      <c r="G209" s="26"/>
      <c r="H209" s="26"/>
      <c r="I209" s="176"/>
      <c r="J209" s="26"/>
      <c r="K209" s="26"/>
      <c r="L209" s="26"/>
      <c r="M209" s="26"/>
      <c r="N209" s="175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24" customHeight="1">
      <c r="A210" s="26"/>
      <c r="B210" s="26"/>
      <c r="C210" s="26"/>
      <c r="D210" s="176"/>
      <c r="E210" s="26"/>
      <c r="F210" s="26"/>
      <c r="G210" s="26"/>
      <c r="H210" s="26"/>
      <c r="I210" s="176"/>
      <c r="J210" s="26"/>
      <c r="K210" s="26"/>
      <c r="L210" s="26"/>
      <c r="M210" s="26"/>
      <c r="N210" s="175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24" customHeight="1">
      <c r="A211" s="26"/>
      <c r="B211" s="26"/>
      <c r="C211" s="26"/>
      <c r="D211" s="176"/>
      <c r="E211" s="26"/>
      <c r="F211" s="26"/>
      <c r="G211" s="26"/>
      <c r="H211" s="26"/>
      <c r="I211" s="176"/>
      <c r="J211" s="26"/>
      <c r="K211" s="26"/>
      <c r="L211" s="26"/>
      <c r="M211" s="26"/>
      <c r="N211" s="175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24" customHeight="1">
      <c r="A212" s="26"/>
      <c r="B212" s="26"/>
      <c r="C212" s="26"/>
      <c r="D212" s="176"/>
      <c r="E212" s="26"/>
      <c r="F212" s="26"/>
      <c r="G212" s="26"/>
      <c r="H212" s="26"/>
      <c r="I212" s="176"/>
      <c r="J212" s="26"/>
      <c r="K212" s="26"/>
      <c r="L212" s="26"/>
      <c r="M212" s="26"/>
      <c r="N212" s="175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24" customHeight="1">
      <c r="A213" s="26"/>
      <c r="B213" s="26"/>
      <c r="C213" s="26"/>
      <c r="D213" s="176"/>
      <c r="E213" s="26"/>
      <c r="F213" s="26"/>
      <c r="G213" s="26"/>
      <c r="H213" s="26"/>
      <c r="I213" s="176"/>
      <c r="J213" s="26"/>
      <c r="K213" s="26"/>
      <c r="L213" s="26"/>
      <c r="M213" s="26"/>
      <c r="N213" s="175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24" customHeight="1">
      <c r="A214" s="26"/>
      <c r="B214" s="26"/>
      <c r="C214" s="26"/>
      <c r="D214" s="176"/>
      <c r="E214" s="26"/>
      <c r="F214" s="26"/>
      <c r="G214" s="26"/>
      <c r="H214" s="26"/>
      <c r="I214" s="176"/>
      <c r="J214" s="26"/>
      <c r="K214" s="26"/>
      <c r="L214" s="26"/>
      <c r="M214" s="26"/>
      <c r="N214" s="175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24" customHeight="1">
      <c r="A215" s="26"/>
      <c r="B215" s="26"/>
      <c r="C215" s="26"/>
      <c r="D215" s="176"/>
      <c r="E215" s="26"/>
      <c r="F215" s="26"/>
      <c r="G215" s="26"/>
      <c r="H215" s="26"/>
      <c r="I215" s="176"/>
      <c r="J215" s="26"/>
      <c r="K215" s="26"/>
      <c r="L215" s="26"/>
      <c r="M215" s="26"/>
      <c r="N215" s="175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24" customHeight="1">
      <c r="A216" s="26"/>
      <c r="B216" s="26"/>
      <c r="C216" s="26"/>
      <c r="D216" s="176"/>
      <c r="E216" s="26"/>
      <c r="F216" s="26"/>
      <c r="G216" s="26"/>
      <c r="H216" s="26"/>
      <c r="I216" s="176"/>
      <c r="J216" s="26"/>
      <c r="K216" s="26"/>
      <c r="L216" s="26"/>
      <c r="M216" s="26"/>
      <c r="N216" s="175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24" customHeight="1">
      <c r="A217" s="26"/>
      <c r="B217" s="26"/>
      <c r="C217" s="26"/>
      <c r="D217" s="176"/>
      <c r="E217" s="26"/>
      <c r="F217" s="26"/>
      <c r="G217" s="26"/>
      <c r="H217" s="26"/>
      <c r="I217" s="176"/>
      <c r="J217" s="26"/>
      <c r="K217" s="26"/>
      <c r="L217" s="26"/>
      <c r="M217" s="26"/>
      <c r="N217" s="175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24" customHeight="1">
      <c r="A218" s="26"/>
      <c r="B218" s="26"/>
      <c r="C218" s="26"/>
      <c r="D218" s="176"/>
      <c r="E218" s="26"/>
      <c r="F218" s="26"/>
      <c r="G218" s="26"/>
      <c r="H218" s="26"/>
      <c r="I218" s="176"/>
      <c r="J218" s="26"/>
      <c r="K218" s="26"/>
      <c r="L218" s="26"/>
      <c r="M218" s="26"/>
      <c r="N218" s="175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24" customHeight="1">
      <c r="A219" s="26"/>
      <c r="B219" s="26"/>
      <c r="C219" s="26"/>
      <c r="D219" s="176"/>
      <c r="E219" s="26"/>
      <c r="F219" s="26"/>
      <c r="G219" s="26"/>
      <c r="H219" s="26"/>
      <c r="I219" s="176"/>
      <c r="J219" s="26"/>
      <c r="K219" s="26"/>
      <c r="L219" s="26"/>
      <c r="M219" s="26"/>
      <c r="N219" s="175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24" customHeight="1">
      <c r="A220" s="26"/>
      <c r="B220" s="26"/>
      <c r="C220" s="26"/>
      <c r="D220" s="176"/>
      <c r="E220" s="26"/>
      <c r="F220" s="26"/>
      <c r="G220" s="26"/>
      <c r="H220" s="26"/>
      <c r="I220" s="176"/>
      <c r="J220" s="26"/>
      <c r="K220" s="26"/>
      <c r="L220" s="26"/>
      <c r="M220" s="26"/>
      <c r="N220" s="175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24" customHeight="1">
      <c r="A221" s="26"/>
      <c r="B221" s="26"/>
      <c r="C221" s="26"/>
      <c r="D221" s="176"/>
      <c r="E221" s="26"/>
      <c r="F221" s="26"/>
      <c r="G221" s="26"/>
      <c r="H221" s="26"/>
      <c r="I221" s="176"/>
      <c r="J221" s="26"/>
      <c r="K221" s="26"/>
      <c r="L221" s="26"/>
      <c r="M221" s="26"/>
      <c r="N221" s="175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24" customHeight="1">
      <c r="A222" s="26"/>
      <c r="B222" s="26"/>
      <c r="C222" s="26"/>
      <c r="D222" s="176"/>
      <c r="E222" s="26"/>
      <c r="F222" s="26"/>
      <c r="G222" s="26"/>
      <c r="H222" s="26"/>
      <c r="I222" s="176"/>
      <c r="J222" s="26"/>
      <c r="K222" s="26"/>
      <c r="L222" s="26"/>
      <c r="M222" s="26"/>
      <c r="N222" s="175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24" customHeight="1">
      <c r="A223" s="26"/>
      <c r="B223" s="26"/>
      <c r="C223" s="26"/>
      <c r="D223" s="176"/>
      <c r="E223" s="26"/>
      <c r="F223" s="26"/>
      <c r="G223" s="26"/>
      <c r="H223" s="26"/>
      <c r="I223" s="176"/>
      <c r="J223" s="26"/>
      <c r="K223" s="26"/>
      <c r="L223" s="26"/>
      <c r="M223" s="26"/>
      <c r="N223" s="175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24" customHeight="1">
      <c r="A224" s="26"/>
      <c r="B224" s="26"/>
      <c r="C224" s="26"/>
      <c r="D224" s="176"/>
      <c r="E224" s="26"/>
      <c r="F224" s="26"/>
      <c r="G224" s="26"/>
      <c r="H224" s="26"/>
      <c r="I224" s="176"/>
      <c r="J224" s="26"/>
      <c r="K224" s="26"/>
      <c r="L224" s="26"/>
      <c r="M224" s="26"/>
      <c r="N224" s="175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24" customHeight="1">
      <c r="A225" s="26"/>
      <c r="B225" s="26"/>
      <c r="C225" s="26"/>
      <c r="D225" s="176"/>
      <c r="E225" s="26"/>
      <c r="F225" s="26"/>
      <c r="G225" s="26"/>
      <c r="H225" s="26"/>
      <c r="I225" s="176"/>
      <c r="J225" s="26"/>
      <c r="K225" s="26"/>
      <c r="L225" s="26"/>
      <c r="M225" s="26"/>
      <c r="N225" s="175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24" customHeight="1">
      <c r="A226" s="26"/>
      <c r="B226" s="26"/>
      <c r="C226" s="26"/>
      <c r="D226" s="176"/>
      <c r="E226" s="26"/>
      <c r="F226" s="26"/>
      <c r="G226" s="26"/>
      <c r="H226" s="26"/>
      <c r="I226" s="176"/>
      <c r="J226" s="26"/>
      <c r="K226" s="26"/>
      <c r="L226" s="26"/>
      <c r="M226" s="26"/>
      <c r="N226" s="175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24" customHeight="1">
      <c r="A227" s="26"/>
      <c r="B227" s="26"/>
      <c r="C227" s="26"/>
      <c r="D227" s="176"/>
      <c r="E227" s="26"/>
      <c r="F227" s="26"/>
      <c r="G227" s="26"/>
      <c r="H227" s="26"/>
      <c r="I227" s="176"/>
      <c r="J227" s="26"/>
      <c r="K227" s="26"/>
      <c r="L227" s="26"/>
      <c r="M227" s="26"/>
      <c r="N227" s="175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24" customHeight="1">
      <c r="A228" s="26"/>
      <c r="B228" s="26"/>
      <c r="C228" s="26"/>
      <c r="D228" s="176"/>
      <c r="E228" s="26"/>
      <c r="F228" s="26"/>
      <c r="G228" s="26"/>
      <c r="H228" s="26"/>
      <c r="I228" s="176"/>
      <c r="J228" s="26"/>
      <c r="K228" s="26"/>
      <c r="L228" s="26"/>
      <c r="M228" s="26"/>
      <c r="N228" s="175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24" customHeight="1">
      <c r="A229" s="26"/>
      <c r="B229" s="26"/>
      <c r="C229" s="26"/>
      <c r="D229" s="176"/>
      <c r="E229" s="26"/>
      <c r="F229" s="26"/>
      <c r="G229" s="26"/>
      <c r="H229" s="26"/>
      <c r="I229" s="176"/>
      <c r="J229" s="26"/>
      <c r="K229" s="26"/>
      <c r="L229" s="26"/>
      <c r="M229" s="26"/>
      <c r="N229" s="175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24" customHeight="1">
      <c r="A230" s="26"/>
      <c r="B230" s="26"/>
      <c r="C230" s="26"/>
      <c r="D230" s="176"/>
      <c r="E230" s="26"/>
      <c r="F230" s="26"/>
      <c r="G230" s="26"/>
      <c r="H230" s="26"/>
      <c r="I230" s="176"/>
      <c r="J230" s="26"/>
      <c r="K230" s="26"/>
      <c r="L230" s="26"/>
      <c r="M230" s="26"/>
      <c r="N230" s="175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24" customHeight="1">
      <c r="A231" s="26"/>
      <c r="B231" s="26"/>
      <c r="C231" s="26"/>
      <c r="D231" s="176"/>
      <c r="E231" s="26"/>
      <c r="F231" s="26"/>
      <c r="G231" s="26"/>
      <c r="H231" s="26"/>
      <c r="I231" s="176"/>
      <c r="J231" s="26"/>
      <c r="K231" s="26"/>
      <c r="L231" s="26"/>
      <c r="M231" s="26"/>
      <c r="N231" s="175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24" customHeight="1">
      <c r="A232" s="26"/>
      <c r="B232" s="26"/>
      <c r="C232" s="26"/>
      <c r="D232" s="176"/>
      <c r="E232" s="26"/>
      <c r="F232" s="26"/>
      <c r="G232" s="26"/>
      <c r="H232" s="26"/>
      <c r="I232" s="176"/>
      <c r="J232" s="26"/>
      <c r="K232" s="26"/>
      <c r="L232" s="26"/>
      <c r="M232" s="26"/>
      <c r="N232" s="175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24" customHeight="1">
      <c r="A233" s="26"/>
      <c r="B233" s="26"/>
      <c r="C233" s="26"/>
      <c r="D233" s="176"/>
      <c r="E233" s="26"/>
      <c r="F233" s="26"/>
      <c r="G233" s="26"/>
      <c r="H233" s="26"/>
      <c r="I233" s="176"/>
      <c r="J233" s="26"/>
      <c r="K233" s="26"/>
      <c r="L233" s="26"/>
      <c r="M233" s="26"/>
      <c r="N233" s="175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24" customHeight="1">
      <c r="A234" s="26"/>
      <c r="B234" s="26"/>
      <c r="C234" s="26"/>
      <c r="D234" s="176"/>
      <c r="E234" s="26"/>
      <c r="F234" s="26"/>
      <c r="G234" s="26"/>
      <c r="H234" s="26"/>
      <c r="I234" s="176"/>
      <c r="J234" s="26"/>
      <c r="K234" s="26"/>
      <c r="L234" s="26"/>
      <c r="M234" s="26"/>
      <c r="N234" s="175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24" customHeight="1">
      <c r="A235" s="26"/>
      <c r="B235" s="26"/>
      <c r="C235" s="26"/>
      <c r="D235" s="176"/>
      <c r="E235" s="26"/>
      <c r="F235" s="26"/>
      <c r="G235" s="26"/>
      <c r="H235" s="26"/>
      <c r="I235" s="176"/>
      <c r="J235" s="26"/>
      <c r="K235" s="26"/>
      <c r="L235" s="26"/>
      <c r="M235" s="26"/>
      <c r="N235" s="175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24" customHeight="1">
      <c r="A236" s="26"/>
      <c r="B236" s="26"/>
      <c r="C236" s="26"/>
      <c r="D236" s="176"/>
      <c r="E236" s="26"/>
      <c r="F236" s="26"/>
      <c r="G236" s="26"/>
      <c r="H236" s="26"/>
      <c r="I236" s="176"/>
      <c r="J236" s="26"/>
      <c r="K236" s="26"/>
      <c r="L236" s="26"/>
      <c r="M236" s="26"/>
      <c r="N236" s="175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24" customHeight="1">
      <c r="A237" s="26"/>
      <c r="B237" s="26"/>
      <c r="C237" s="26"/>
      <c r="D237" s="176"/>
      <c r="E237" s="26"/>
      <c r="F237" s="26"/>
      <c r="G237" s="26"/>
      <c r="H237" s="26"/>
      <c r="I237" s="176"/>
      <c r="J237" s="26"/>
      <c r="K237" s="26"/>
      <c r="L237" s="26"/>
      <c r="M237" s="26"/>
      <c r="N237" s="175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24" customHeight="1">
      <c r="A238" s="26"/>
      <c r="B238" s="26"/>
      <c r="C238" s="26"/>
      <c r="D238" s="176"/>
      <c r="E238" s="26"/>
      <c r="F238" s="26"/>
      <c r="G238" s="26"/>
      <c r="H238" s="26"/>
      <c r="I238" s="176"/>
      <c r="J238" s="26"/>
      <c r="K238" s="26"/>
      <c r="L238" s="26"/>
      <c r="M238" s="26"/>
      <c r="N238" s="175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24" customHeight="1">
      <c r="A239" s="26"/>
      <c r="B239" s="26"/>
      <c r="C239" s="26"/>
      <c r="D239" s="176"/>
      <c r="E239" s="26"/>
      <c r="F239" s="26"/>
      <c r="G239" s="26"/>
      <c r="H239" s="26"/>
      <c r="I239" s="176"/>
      <c r="J239" s="26"/>
      <c r="K239" s="26"/>
      <c r="L239" s="26"/>
      <c r="M239" s="26"/>
      <c r="N239" s="175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24" customHeight="1">
      <c r="A240" s="26"/>
      <c r="B240" s="26"/>
      <c r="C240" s="26"/>
      <c r="D240" s="176"/>
      <c r="E240" s="26"/>
      <c r="F240" s="26"/>
      <c r="G240" s="26"/>
      <c r="H240" s="26"/>
      <c r="I240" s="176"/>
      <c r="J240" s="26"/>
      <c r="K240" s="26"/>
      <c r="L240" s="26"/>
      <c r="M240" s="26"/>
      <c r="N240" s="175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24" customHeight="1">
      <c r="A241" s="26"/>
      <c r="B241" s="26"/>
      <c r="C241" s="26"/>
      <c r="D241" s="176"/>
      <c r="E241" s="26"/>
      <c r="F241" s="26"/>
      <c r="G241" s="26"/>
      <c r="H241" s="26"/>
      <c r="I241" s="176"/>
      <c r="J241" s="26"/>
      <c r="K241" s="26"/>
      <c r="L241" s="26"/>
      <c r="M241" s="26"/>
      <c r="N241" s="175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24" customHeight="1">
      <c r="A242" s="26"/>
      <c r="B242" s="26"/>
      <c r="C242" s="26"/>
      <c r="D242" s="176"/>
      <c r="E242" s="26"/>
      <c r="F242" s="26"/>
      <c r="G242" s="26"/>
      <c r="H242" s="26"/>
      <c r="I242" s="176"/>
      <c r="J242" s="26"/>
      <c r="K242" s="26"/>
      <c r="L242" s="26"/>
      <c r="M242" s="26"/>
      <c r="N242" s="175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24" customHeight="1">
      <c r="A243" s="26"/>
      <c r="B243" s="26"/>
      <c r="C243" s="26"/>
      <c r="D243" s="176"/>
      <c r="E243" s="26"/>
      <c r="F243" s="26"/>
      <c r="G243" s="26"/>
      <c r="H243" s="26"/>
      <c r="I243" s="176"/>
      <c r="J243" s="26"/>
      <c r="K243" s="26"/>
      <c r="L243" s="26"/>
      <c r="M243" s="26"/>
      <c r="N243" s="175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24" customHeight="1">
      <c r="A244" s="26"/>
      <c r="B244" s="26"/>
      <c r="C244" s="26"/>
      <c r="D244" s="176"/>
      <c r="E244" s="26"/>
      <c r="F244" s="26"/>
      <c r="G244" s="26"/>
      <c r="H244" s="26"/>
      <c r="I244" s="176"/>
      <c r="J244" s="26"/>
      <c r="K244" s="26"/>
      <c r="L244" s="26"/>
      <c r="M244" s="26"/>
      <c r="N244" s="175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24" customHeight="1">
      <c r="A245" s="26"/>
      <c r="B245" s="26"/>
      <c r="C245" s="26"/>
      <c r="D245" s="176"/>
      <c r="E245" s="26"/>
      <c r="F245" s="26"/>
      <c r="G245" s="26"/>
      <c r="H245" s="26"/>
      <c r="I245" s="176"/>
      <c r="J245" s="26"/>
      <c r="K245" s="26"/>
      <c r="L245" s="26"/>
      <c r="M245" s="26"/>
      <c r="N245" s="175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24" customHeight="1">
      <c r="A246" s="26"/>
      <c r="B246" s="26"/>
      <c r="C246" s="26"/>
      <c r="D246" s="176"/>
      <c r="E246" s="26"/>
      <c r="F246" s="26"/>
      <c r="G246" s="26"/>
      <c r="H246" s="26"/>
      <c r="I246" s="176"/>
      <c r="J246" s="26"/>
      <c r="K246" s="26"/>
      <c r="L246" s="26"/>
      <c r="M246" s="26"/>
      <c r="N246" s="175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24" customHeight="1">
      <c r="A247" s="26"/>
      <c r="B247" s="26"/>
      <c r="C247" s="26"/>
      <c r="D247" s="176"/>
      <c r="E247" s="26"/>
      <c r="F247" s="26"/>
      <c r="G247" s="26"/>
      <c r="H247" s="26"/>
      <c r="I247" s="176"/>
      <c r="J247" s="26"/>
      <c r="K247" s="26"/>
      <c r="L247" s="26"/>
      <c r="M247" s="26"/>
      <c r="N247" s="175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24" customHeight="1">
      <c r="A248" s="26"/>
      <c r="B248" s="26"/>
      <c r="C248" s="26"/>
      <c r="D248" s="176"/>
      <c r="E248" s="26"/>
      <c r="F248" s="26"/>
      <c r="G248" s="26"/>
      <c r="H248" s="26"/>
      <c r="I248" s="176"/>
      <c r="J248" s="26"/>
      <c r="K248" s="26"/>
      <c r="L248" s="26"/>
      <c r="M248" s="26"/>
      <c r="N248" s="175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24" customHeight="1">
      <c r="A249" s="26"/>
      <c r="B249" s="26"/>
      <c r="C249" s="26"/>
      <c r="D249" s="176"/>
      <c r="E249" s="26"/>
      <c r="F249" s="26"/>
      <c r="G249" s="26"/>
      <c r="H249" s="26"/>
      <c r="I249" s="176"/>
      <c r="J249" s="26"/>
      <c r="K249" s="26"/>
      <c r="L249" s="26"/>
      <c r="M249" s="26"/>
      <c r="N249" s="175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>
      <c r="L250" s="177"/>
      <c r="M250" s="177"/>
    </row>
    <row r="251" spans="1:26" ht="15.75" customHeight="1">
      <c r="L251" s="177"/>
      <c r="M251" s="177"/>
    </row>
    <row r="252" spans="1:26" ht="15.75" customHeight="1">
      <c r="L252" s="177"/>
      <c r="M252" s="177"/>
    </row>
    <row r="253" spans="1:26" ht="15.75" customHeight="1">
      <c r="L253" s="177"/>
      <c r="M253" s="177"/>
    </row>
    <row r="254" spans="1:26" ht="15.75" customHeight="1">
      <c r="L254" s="177"/>
      <c r="M254" s="177"/>
    </row>
    <row r="255" spans="1:26" ht="15.75" customHeight="1">
      <c r="L255" s="177"/>
      <c r="M255" s="177"/>
    </row>
    <row r="256" spans="1:26" ht="15.75" customHeight="1">
      <c r="L256" s="177"/>
      <c r="M256" s="177"/>
    </row>
    <row r="257" spans="12:13" ht="15.75" customHeight="1">
      <c r="L257" s="177"/>
      <c r="M257" s="177"/>
    </row>
    <row r="258" spans="12:13" ht="15.75" customHeight="1">
      <c r="L258" s="177"/>
      <c r="M258" s="177"/>
    </row>
    <row r="259" spans="12:13" ht="15.75" customHeight="1">
      <c r="L259" s="177"/>
      <c r="M259" s="177"/>
    </row>
    <row r="260" spans="12:13" ht="15.75" customHeight="1">
      <c r="L260" s="177"/>
      <c r="M260" s="177"/>
    </row>
    <row r="261" spans="12:13" ht="15.75" customHeight="1">
      <c r="L261" s="177"/>
      <c r="M261" s="177"/>
    </row>
    <row r="262" spans="12:13" ht="15.75" customHeight="1">
      <c r="L262" s="177"/>
      <c r="M262" s="177"/>
    </row>
    <row r="263" spans="12:13" ht="15.75" customHeight="1">
      <c r="L263" s="177"/>
      <c r="M263" s="177"/>
    </row>
    <row r="264" spans="12:13" ht="15.75" customHeight="1">
      <c r="L264" s="177"/>
      <c r="M264" s="177"/>
    </row>
    <row r="265" spans="12:13" ht="15.75" customHeight="1">
      <c r="L265" s="177"/>
      <c r="M265" s="177"/>
    </row>
    <row r="266" spans="12:13" ht="15.75" customHeight="1">
      <c r="L266" s="177"/>
      <c r="M266" s="177"/>
    </row>
    <row r="267" spans="12:13" ht="15.75" customHeight="1">
      <c r="L267" s="177"/>
      <c r="M267" s="177"/>
    </row>
    <row r="268" spans="12:13" ht="15.75" customHeight="1">
      <c r="L268" s="177"/>
      <c r="M268" s="177"/>
    </row>
    <row r="269" spans="12:13" ht="15.75" customHeight="1">
      <c r="L269" s="177"/>
      <c r="M269" s="177"/>
    </row>
    <row r="270" spans="12:13" ht="15.75" customHeight="1">
      <c r="L270" s="177"/>
      <c r="M270" s="177"/>
    </row>
    <row r="271" spans="12:13" ht="15.75" customHeight="1">
      <c r="L271" s="177"/>
      <c r="M271" s="177"/>
    </row>
    <row r="272" spans="12:13" ht="15.75" customHeight="1">
      <c r="L272" s="177"/>
      <c r="M272" s="177"/>
    </row>
    <row r="273" spans="12:13" ht="15.75" customHeight="1">
      <c r="L273" s="177"/>
      <c r="M273" s="177"/>
    </row>
    <row r="274" spans="12:13" ht="15.75" customHeight="1">
      <c r="L274" s="177"/>
      <c r="M274" s="177"/>
    </row>
    <row r="275" spans="12:13" ht="15.75" customHeight="1">
      <c r="L275" s="177"/>
      <c r="M275" s="177"/>
    </row>
    <row r="276" spans="12:13" ht="15.75" customHeight="1">
      <c r="L276" s="177"/>
      <c r="M276" s="177"/>
    </row>
    <row r="277" spans="12:13" ht="15.75" customHeight="1">
      <c r="L277" s="177"/>
      <c r="M277" s="177"/>
    </row>
    <row r="278" spans="12:13" ht="15.75" customHeight="1">
      <c r="L278" s="177"/>
      <c r="M278" s="177"/>
    </row>
    <row r="279" spans="12:13" ht="15.75" customHeight="1">
      <c r="L279" s="177"/>
      <c r="M279" s="177"/>
    </row>
    <row r="280" spans="12:13" ht="15.75" customHeight="1">
      <c r="L280" s="177"/>
      <c r="M280" s="177"/>
    </row>
    <row r="281" spans="12:13" ht="15.75" customHeight="1">
      <c r="L281" s="177"/>
      <c r="M281" s="177"/>
    </row>
    <row r="282" spans="12:13" ht="15.75" customHeight="1">
      <c r="L282" s="177"/>
      <c r="M282" s="177"/>
    </row>
    <row r="283" spans="12:13" ht="15.75" customHeight="1">
      <c r="L283" s="177"/>
      <c r="M283" s="177"/>
    </row>
    <row r="284" spans="12:13" ht="15.75" customHeight="1">
      <c r="L284" s="177"/>
      <c r="M284" s="177"/>
    </row>
    <row r="285" spans="12:13" ht="15.75" customHeight="1">
      <c r="L285" s="177"/>
      <c r="M285" s="177"/>
    </row>
    <row r="286" spans="12:13" ht="15.75" customHeight="1">
      <c r="L286" s="177"/>
      <c r="M286" s="177"/>
    </row>
    <row r="287" spans="12:13" ht="15.75" customHeight="1">
      <c r="L287" s="177"/>
      <c r="M287" s="177"/>
    </row>
    <row r="288" spans="12:13" ht="15.75" customHeight="1">
      <c r="L288" s="177"/>
      <c r="M288" s="177"/>
    </row>
    <row r="289" spans="12:13" ht="15.75" customHeight="1">
      <c r="L289" s="177"/>
      <c r="M289" s="177"/>
    </row>
    <row r="290" spans="12:13" ht="15.75" customHeight="1">
      <c r="L290" s="177"/>
      <c r="M290" s="177"/>
    </row>
    <row r="291" spans="12:13" ht="15.75" customHeight="1">
      <c r="L291" s="177"/>
      <c r="M291" s="177"/>
    </row>
    <row r="292" spans="12:13" ht="15.75" customHeight="1">
      <c r="L292" s="177"/>
      <c r="M292" s="177"/>
    </row>
    <row r="293" spans="12:13" ht="15.75" customHeight="1">
      <c r="L293" s="177"/>
      <c r="M293" s="177"/>
    </row>
    <row r="294" spans="12:13" ht="15.75" customHeight="1">
      <c r="L294" s="177"/>
      <c r="M294" s="177"/>
    </row>
    <row r="295" spans="12:13" ht="15.75" customHeight="1">
      <c r="L295" s="177"/>
      <c r="M295" s="177"/>
    </row>
    <row r="296" spans="12:13" ht="15.75" customHeight="1">
      <c r="L296" s="177"/>
      <c r="M296" s="177"/>
    </row>
    <row r="297" spans="12:13" ht="15.75" customHeight="1">
      <c r="L297" s="177"/>
      <c r="M297" s="177"/>
    </row>
    <row r="298" spans="12:13" ht="15.75" customHeight="1">
      <c r="L298" s="177"/>
      <c r="M298" s="177"/>
    </row>
    <row r="299" spans="12:13" ht="15.75" customHeight="1">
      <c r="L299" s="177"/>
      <c r="M299" s="177"/>
    </row>
    <row r="300" spans="12:13" ht="15.75" customHeight="1">
      <c r="L300" s="177"/>
      <c r="M300" s="177"/>
    </row>
    <row r="301" spans="12:13" ht="15.75" customHeight="1">
      <c r="L301" s="177"/>
      <c r="M301" s="177"/>
    </row>
    <row r="302" spans="12:13" ht="15.75" customHeight="1">
      <c r="L302" s="177"/>
      <c r="M302" s="177"/>
    </row>
    <row r="303" spans="12:13" ht="15.75" customHeight="1">
      <c r="L303" s="177"/>
      <c r="M303" s="177"/>
    </row>
    <row r="304" spans="12:13" ht="15.75" customHeight="1">
      <c r="L304" s="177"/>
      <c r="M304" s="177"/>
    </row>
    <row r="305" spans="12:13" ht="15.75" customHeight="1">
      <c r="L305" s="177"/>
      <c r="M305" s="177"/>
    </row>
    <row r="306" spans="12:13" ht="15.75" customHeight="1">
      <c r="L306" s="177"/>
      <c r="M306" s="177"/>
    </row>
    <row r="307" spans="12:13" ht="15.75" customHeight="1">
      <c r="L307" s="177"/>
      <c r="M307" s="177"/>
    </row>
    <row r="308" spans="12:13" ht="15.75" customHeight="1">
      <c r="L308" s="177"/>
      <c r="M308" s="177"/>
    </row>
    <row r="309" spans="12:13" ht="15.75" customHeight="1">
      <c r="L309" s="177"/>
      <c r="M309" s="177"/>
    </row>
    <row r="310" spans="12:13" ht="15.75" customHeight="1">
      <c r="L310" s="177"/>
      <c r="M310" s="177"/>
    </row>
    <row r="311" spans="12:13" ht="15.75" customHeight="1">
      <c r="L311" s="177"/>
      <c r="M311" s="177"/>
    </row>
    <row r="312" spans="12:13" ht="15.75" customHeight="1">
      <c r="L312" s="177"/>
      <c r="M312" s="177"/>
    </row>
    <row r="313" spans="12:13" ht="15.75" customHeight="1">
      <c r="L313" s="177"/>
      <c r="M313" s="177"/>
    </row>
    <row r="314" spans="12:13" ht="15.75" customHeight="1">
      <c r="L314" s="177"/>
      <c r="M314" s="177"/>
    </row>
    <row r="315" spans="12:13" ht="15.75" customHeight="1">
      <c r="L315" s="177"/>
      <c r="M315" s="177"/>
    </row>
    <row r="316" spans="12:13" ht="15.75" customHeight="1">
      <c r="L316" s="177"/>
      <c r="M316" s="177"/>
    </row>
    <row r="317" spans="12:13" ht="15.75" customHeight="1">
      <c r="L317" s="177"/>
      <c r="M317" s="177"/>
    </row>
    <row r="318" spans="12:13" ht="15.75" customHeight="1">
      <c r="L318" s="177"/>
      <c r="M318" s="177"/>
    </row>
    <row r="319" spans="12:13" ht="15.75" customHeight="1">
      <c r="L319" s="177"/>
      <c r="M319" s="177"/>
    </row>
    <row r="320" spans="12:13" ht="15.75" customHeight="1">
      <c r="L320" s="177"/>
      <c r="M320" s="177"/>
    </row>
    <row r="321" spans="12:13" ht="15.75" customHeight="1">
      <c r="L321" s="177"/>
      <c r="M321" s="177"/>
    </row>
    <row r="322" spans="12:13" ht="15.75" customHeight="1">
      <c r="L322" s="177"/>
      <c r="M322" s="177"/>
    </row>
    <row r="323" spans="12:13" ht="15.75" customHeight="1">
      <c r="L323" s="177"/>
      <c r="M323" s="177"/>
    </row>
    <row r="324" spans="12:13" ht="15.75" customHeight="1">
      <c r="L324" s="177"/>
      <c r="M324" s="177"/>
    </row>
    <row r="325" spans="12:13" ht="15.75" customHeight="1">
      <c r="L325" s="177"/>
      <c r="M325" s="177"/>
    </row>
    <row r="326" spans="12:13" ht="15.75" customHeight="1">
      <c r="L326" s="177"/>
      <c r="M326" s="177"/>
    </row>
    <row r="327" spans="12:13" ht="15.75" customHeight="1">
      <c r="L327" s="177"/>
      <c r="M327" s="177"/>
    </row>
    <row r="328" spans="12:13" ht="15.75" customHeight="1">
      <c r="L328" s="177"/>
      <c r="M328" s="177"/>
    </row>
    <row r="329" spans="12:13" ht="15.75" customHeight="1">
      <c r="L329" s="177"/>
      <c r="M329" s="177"/>
    </row>
    <row r="330" spans="12:13" ht="15.75" customHeight="1">
      <c r="L330" s="177"/>
      <c r="M330" s="177"/>
    </row>
    <row r="331" spans="12:13" ht="15.75" customHeight="1">
      <c r="L331" s="177"/>
      <c r="M331" s="177"/>
    </row>
    <row r="332" spans="12:13" ht="15.75" customHeight="1">
      <c r="L332" s="177"/>
      <c r="M332" s="177"/>
    </row>
    <row r="333" spans="12:13" ht="15.75" customHeight="1">
      <c r="L333" s="177"/>
      <c r="M333" s="177"/>
    </row>
    <row r="334" spans="12:13" ht="15.75" customHeight="1">
      <c r="L334" s="177"/>
      <c r="M334" s="177"/>
    </row>
    <row r="335" spans="12:13" ht="15.75" customHeight="1">
      <c r="L335" s="177"/>
      <c r="M335" s="177"/>
    </row>
    <row r="336" spans="12:13" ht="15.75" customHeight="1">
      <c r="L336" s="177"/>
      <c r="M336" s="177"/>
    </row>
    <row r="337" spans="12:13" ht="15.75" customHeight="1">
      <c r="L337" s="177"/>
      <c r="M337" s="177"/>
    </row>
    <row r="338" spans="12:13" ht="15.75" customHeight="1">
      <c r="L338" s="177"/>
      <c r="M338" s="177"/>
    </row>
    <row r="339" spans="12:13" ht="15.75" customHeight="1">
      <c r="L339" s="177"/>
      <c r="M339" s="177"/>
    </row>
    <row r="340" spans="12:13" ht="15.75" customHeight="1">
      <c r="L340" s="177"/>
      <c r="M340" s="177"/>
    </row>
    <row r="341" spans="12:13" ht="15.75" customHeight="1">
      <c r="L341" s="177"/>
      <c r="M341" s="177"/>
    </row>
    <row r="342" spans="12:13" ht="15.75" customHeight="1">
      <c r="L342" s="177"/>
      <c r="M342" s="177"/>
    </row>
    <row r="343" spans="12:13" ht="15.75" customHeight="1">
      <c r="L343" s="177"/>
      <c r="M343" s="177"/>
    </row>
    <row r="344" spans="12:13" ht="15.75" customHeight="1">
      <c r="L344" s="177"/>
      <c r="M344" s="177"/>
    </row>
    <row r="345" spans="12:13" ht="15.75" customHeight="1">
      <c r="L345" s="177"/>
      <c r="M345" s="177"/>
    </row>
    <row r="346" spans="12:13" ht="15.75" customHeight="1">
      <c r="L346" s="177"/>
      <c r="M346" s="177"/>
    </row>
    <row r="347" spans="12:13" ht="15.75" customHeight="1">
      <c r="L347" s="177"/>
      <c r="M347" s="177"/>
    </row>
    <row r="348" spans="12:13" ht="15.75" customHeight="1">
      <c r="L348" s="177"/>
      <c r="M348" s="177"/>
    </row>
    <row r="349" spans="12:13" ht="15.75" customHeight="1">
      <c r="L349" s="177"/>
      <c r="M349" s="177"/>
    </row>
    <row r="350" spans="12:13" ht="15.75" customHeight="1">
      <c r="L350" s="177"/>
      <c r="M350" s="177"/>
    </row>
    <row r="351" spans="12:13" ht="15.75" customHeight="1">
      <c r="L351" s="177"/>
      <c r="M351" s="177"/>
    </row>
    <row r="352" spans="12:13" ht="15.75" customHeight="1">
      <c r="L352" s="177"/>
      <c r="M352" s="177"/>
    </row>
    <row r="353" spans="12:13" ht="15.75" customHeight="1">
      <c r="L353" s="177"/>
      <c r="M353" s="177"/>
    </row>
    <row r="354" spans="12:13" ht="15.75" customHeight="1">
      <c r="L354" s="177"/>
      <c r="M354" s="177"/>
    </row>
    <row r="355" spans="12:13" ht="15.75" customHeight="1">
      <c r="L355" s="177"/>
      <c r="M355" s="177"/>
    </row>
    <row r="356" spans="12:13" ht="15.75" customHeight="1">
      <c r="L356" s="177"/>
      <c r="M356" s="177"/>
    </row>
    <row r="357" spans="12:13" ht="15.75" customHeight="1">
      <c r="L357" s="177"/>
      <c r="M357" s="177"/>
    </row>
    <row r="358" spans="12:13" ht="15.75" customHeight="1">
      <c r="L358" s="177"/>
      <c r="M358" s="177"/>
    </row>
    <row r="359" spans="12:13" ht="15.75" customHeight="1">
      <c r="L359" s="177"/>
      <c r="M359" s="177"/>
    </row>
    <row r="360" spans="12:13" ht="15.75" customHeight="1">
      <c r="L360" s="177"/>
      <c r="M360" s="177"/>
    </row>
    <row r="361" spans="12:13" ht="15.75" customHeight="1">
      <c r="L361" s="177"/>
      <c r="M361" s="177"/>
    </row>
    <row r="362" spans="12:13" ht="15.75" customHeight="1">
      <c r="L362" s="177"/>
      <c r="M362" s="177"/>
    </row>
    <row r="363" spans="12:13" ht="15.75" customHeight="1">
      <c r="L363" s="177"/>
      <c r="M363" s="177"/>
    </row>
    <row r="364" spans="12:13" ht="15.75" customHeight="1">
      <c r="L364" s="177"/>
      <c r="M364" s="177"/>
    </row>
    <row r="365" spans="12:13" ht="15.75" customHeight="1">
      <c r="L365" s="177"/>
      <c r="M365" s="177"/>
    </row>
    <row r="366" spans="12:13" ht="15.75" customHeight="1">
      <c r="L366" s="177"/>
      <c r="M366" s="177"/>
    </row>
    <row r="367" spans="12:13" ht="15.75" customHeight="1">
      <c r="L367" s="177"/>
      <c r="M367" s="177"/>
    </row>
    <row r="368" spans="12:13" ht="15.75" customHeight="1">
      <c r="L368" s="177"/>
      <c r="M368" s="177"/>
    </row>
    <row r="369" spans="12:13" ht="15.75" customHeight="1">
      <c r="L369" s="177"/>
      <c r="M369" s="177"/>
    </row>
    <row r="370" spans="12:13" ht="15.75" customHeight="1">
      <c r="L370" s="177"/>
      <c r="M370" s="177"/>
    </row>
    <row r="371" spans="12:13" ht="15.75" customHeight="1">
      <c r="L371" s="177"/>
      <c r="M371" s="177"/>
    </row>
    <row r="372" spans="12:13" ht="15.75" customHeight="1">
      <c r="L372" s="177"/>
      <c r="M372" s="177"/>
    </row>
    <row r="373" spans="12:13" ht="15.75" customHeight="1">
      <c r="L373" s="177"/>
      <c r="M373" s="177"/>
    </row>
    <row r="374" spans="12:13" ht="15.75" customHeight="1">
      <c r="L374" s="177"/>
      <c r="M374" s="177"/>
    </row>
    <row r="375" spans="12:13" ht="15.75" customHeight="1">
      <c r="L375" s="177"/>
      <c r="M375" s="177"/>
    </row>
    <row r="376" spans="12:13" ht="15.75" customHeight="1">
      <c r="L376" s="177"/>
      <c r="M376" s="177"/>
    </row>
    <row r="377" spans="12:13" ht="15.75" customHeight="1">
      <c r="L377" s="177"/>
      <c r="M377" s="177"/>
    </row>
    <row r="378" spans="12:13" ht="15.75" customHeight="1">
      <c r="L378" s="177"/>
      <c r="M378" s="177"/>
    </row>
    <row r="379" spans="12:13" ht="15.75" customHeight="1">
      <c r="L379" s="177"/>
      <c r="M379" s="177"/>
    </row>
    <row r="380" spans="12:13" ht="15.75" customHeight="1">
      <c r="L380" s="177"/>
      <c r="M380" s="177"/>
    </row>
    <row r="381" spans="12:13" ht="15.75" customHeight="1">
      <c r="L381" s="177"/>
      <c r="M381" s="177"/>
    </row>
    <row r="382" spans="12:13" ht="15.75" customHeight="1">
      <c r="L382" s="177"/>
      <c r="M382" s="177"/>
    </row>
    <row r="383" spans="12:13" ht="15.75" customHeight="1">
      <c r="L383" s="177"/>
      <c r="M383" s="177"/>
    </row>
    <row r="384" spans="12:13" ht="15.75" customHeight="1">
      <c r="L384" s="177"/>
      <c r="M384" s="177"/>
    </row>
    <row r="385" spans="12:13" ht="15.75" customHeight="1">
      <c r="L385" s="177"/>
      <c r="M385" s="177"/>
    </row>
    <row r="386" spans="12:13" ht="15.75" customHeight="1">
      <c r="L386" s="177"/>
      <c r="M386" s="177"/>
    </row>
    <row r="387" spans="12:13" ht="15.75" customHeight="1">
      <c r="L387" s="177"/>
      <c r="M387" s="177"/>
    </row>
    <row r="388" spans="12:13" ht="15.75" customHeight="1">
      <c r="L388" s="177"/>
      <c r="M388" s="177"/>
    </row>
    <row r="389" spans="12:13" ht="15.75" customHeight="1">
      <c r="L389" s="177"/>
      <c r="M389" s="177"/>
    </row>
    <row r="390" spans="12:13" ht="15.75" customHeight="1">
      <c r="L390" s="177"/>
      <c r="M390" s="177"/>
    </row>
    <row r="391" spans="12:13" ht="15.75" customHeight="1">
      <c r="L391" s="177"/>
      <c r="M391" s="177"/>
    </row>
    <row r="392" spans="12:13" ht="15.75" customHeight="1">
      <c r="L392" s="177"/>
      <c r="M392" s="177"/>
    </row>
    <row r="393" spans="12:13" ht="15.75" customHeight="1">
      <c r="L393" s="177"/>
      <c r="M393" s="177"/>
    </row>
    <row r="394" spans="12:13" ht="15.75" customHeight="1">
      <c r="L394" s="177"/>
      <c r="M394" s="177"/>
    </row>
    <row r="395" spans="12:13" ht="15.75" customHeight="1">
      <c r="L395" s="177"/>
      <c r="M395" s="177"/>
    </row>
    <row r="396" spans="12:13" ht="15.75" customHeight="1">
      <c r="L396" s="177"/>
      <c r="M396" s="177"/>
    </row>
    <row r="397" spans="12:13" ht="15.75" customHeight="1">
      <c r="L397" s="177"/>
      <c r="M397" s="177"/>
    </row>
    <row r="398" spans="12:13" ht="15.75" customHeight="1">
      <c r="L398" s="177"/>
      <c r="M398" s="177"/>
    </row>
    <row r="399" spans="12:13" ht="15.75" customHeight="1">
      <c r="L399" s="177"/>
      <c r="M399" s="177"/>
    </row>
    <row r="400" spans="12:13" ht="15.75" customHeight="1">
      <c r="L400" s="177"/>
      <c r="M400" s="177"/>
    </row>
    <row r="401" spans="12:13" ht="15.75" customHeight="1">
      <c r="L401" s="177"/>
      <c r="M401" s="177"/>
    </row>
    <row r="402" spans="12:13" ht="15.75" customHeight="1">
      <c r="L402" s="177"/>
      <c r="M402" s="177"/>
    </row>
    <row r="403" spans="12:13" ht="15.75" customHeight="1">
      <c r="L403" s="177"/>
      <c r="M403" s="177"/>
    </row>
    <row r="404" spans="12:13" ht="15.75" customHeight="1">
      <c r="L404" s="177"/>
      <c r="M404" s="177"/>
    </row>
    <row r="405" spans="12:13" ht="15.75" customHeight="1">
      <c r="L405" s="177"/>
      <c r="M405" s="177"/>
    </row>
    <row r="406" spans="12:13" ht="15.75" customHeight="1">
      <c r="L406" s="177"/>
      <c r="M406" s="177"/>
    </row>
    <row r="407" spans="12:13" ht="15.75" customHeight="1">
      <c r="L407" s="177"/>
      <c r="M407" s="177"/>
    </row>
    <row r="408" spans="12:13" ht="15.75" customHeight="1">
      <c r="L408" s="177"/>
      <c r="M408" s="177"/>
    </row>
    <row r="409" spans="12:13" ht="15.75" customHeight="1">
      <c r="L409" s="177"/>
      <c r="M409" s="177"/>
    </row>
    <row r="410" spans="12:13" ht="15.75" customHeight="1">
      <c r="L410" s="177"/>
      <c r="M410" s="177"/>
    </row>
    <row r="411" spans="12:13" ht="15.75" customHeight="1">
      <c r="L411" s="177"/>
      <c r="M411" s="177"/>
    </row>
    <row r="412" spans="12:13" ht="15.75" customHeight="1">
      <c r="L412" s="177"/>
      <c r="M412" s="177"/>
    </row>
    <row r="413" spans="12:13" ht="15.75" customHeight="1">
      <c r="L413" s="177"/>
      <c r="M413" s="177"/>
    </row>
    <row r="414" spans="12:13" ht="15.75" customHeight="1">
      <c r="L414" s="177"/>
      <c r="M414" s="177"/>
    </row>
    <row r="415" spans="12:13" ht="15.75" customHeight="1">
      <c r="L415" s="177"/>
      <c r="M415" s="177"/>
    </row>
    <row r="416" spans="12:13" ht="15.75" customHeight="1">
      <c r="L416" s="177"/>
      <c r="M416" s="177"/>
    </row>
    <row r="417" spans="12:13" ht="15.75" customHeight="1">
      <c r="L417" s="177"/>
      <c r="M417" s="177"/>
    </row>
    <row r="418" spans="12:13" ht="15.75" customHeight="1">
      <c r="L418" s="177"/>
      <c r="M418" s="177"/>
    </row>
    <row r="419" spans="12:13" ht="15.75" customHeight="1">
      <c r="L419" s="177"/>
      <c r="M419" s="177"/>
    </row>
    <row r="420" spans="12:13" ht="15.75" customHeight="1">
      <c r="L420" s="177"/>
      <c r="M420" s="177"/>
    </row>
    <row r="421" spans="12:13" ht="15.75" customHeight="1">
      <c r="L421" s="177"/>
      <c r="M421" s="177"/>
    </row>
    <row r="422" spans="12:13" ht="15.75" customHeight="1">
      <c r="L422" s="177"/>
      <c r="M422" s="177"/>
    </row>
    <row r="423" spans="12:13" ht="15.75" customHeight="1">
      <c r="L423" s="177"/>
      <c r="M423" s="177"/>
    </row>
    <row r="424" spans="12:13" ht="15.75" customHeight="1">
      <c r="L424" s="177"/>
      <c r="M424" s="177"/>
    </row>
    <row r="425" spans="12:13" ht="15.75" customHeight="1">
      <c r="L425" s="177"/>
      <c r="M425" s="177"/>
    </row>
    <row r="426" spans="12:13" ht="15.75" customHeight="1">
      <c r="L426" s="177"/>
      <c r="M426" s="177"/>
    </row>
    <row r="427" spans="12:13" ht="15.75" customHeight="1">
      <c r="L427" s="177"/>
      <c r="M427" s="177"/>
    </row>
    <row r="428" spans="12:13" ht="15.75" customHeight="1">
      <c r="L428" s="177"/>
      <c r="M428" s="177"/>
    </row>
    <row r="429" spans="12:13" ht="15.75" customHeight="1">
      <c r="L429" s="177"/>
      <c r="M429" s="177"/>
    </row>
    <row r="430" spans="12:13" ht="15.75" customHeight="1">
      <c r="L430" s="177"/>
      <c r="M430" s="177"/>
    </row>
    <row r="431" spans="12:13" ht="15.75" customHeight="1">
      <c r="L431" s="177"/>
      <c r="M431" s="177"/>
    </row>
    <row r="432" spans="12:13" ht="15.75" customHeight="1">
      <c r="L432" s="177"/>
      <c r="M432" s="177"/>
    </row>
    <row r="433" spans="12:13" ht="15.75" customHeight="1">
      <c r="L433" s="177"/>
      <c r="M433" s="177"/>
    </row>
    <row r="434" spans="12:13" ht="15.75" customHeight="1">
      <c r="L434" s="177"/>
      <c r="M434" s="177"/>
    </row>
    <row r="435" spans="12:13" ht="15.75" customHeight="1">
      <c r="L435" s="177"/>
      <c r="M435" s="177"/>
    </row>
    <row r="436" spans="12:13" ht="15.75" customHeight="1">
      <c r="L436" s="177"/>
      <c r="M436" s="177"/>
    </row>
    <row r="437" spans="12:13" ht="15.75" customHeight="1">
      <c r="L437" s="177"/>
      <c r="M437" s="177"/>
    </row>
    <row r="438" spans="12:13" ht="15.75" customHeight="1">
      <c r="L438" s="177"/>
      <c r="M438" s="177"/>
    </row>
    <row r="439" spans="12:13" ht="15.75" customHeight="1">
      <c r="L439" s="177"/>
      <c r="M439" s="177"/>
    </row>
    <row r="440" spans="12:13" ht="15.75" customHeight="1">
      <c r="L440" s="177"/>
      <c r="M440" s="177"/>
    </row>
    <row r="441" spans="12:13" ht="15.75" customHeight="1">
      <c r="L441" s="177"/>
      <c r="M441" s="177"/>
    </row>
    <row r="442" spans="12:13" ht="15.75" customHeight="1">
      <c r="L442" s="177"/>
      <c r="M442" s="177"/>
    </row>
    <row r="443" spans="12:13" ht="15.75" customHeight="1">
      <c r="L443" s="177"/>
      <c r="M443" s="177"/>
    </row>
    <row r="444" spans="12:13" ht="15.75" customHeight="1">
      <c r="L444" s="177"/>
      <c r="M444" s="177"/>
    </row>
    <row r="445" spans="12:13" ht="15.75" customHeight="1">
      <c r="L445" s="177"/>
      <c r="M445" s="177"/>
    </row>
    <row r="446" spans="12:13" ht="15.75" customHeight="1">
      <c r="L446" s="177"/>
      <c r="M446" s="177"/>
    </row>
    <row r="447" spans="12:13" ht="15.75" customHeight="1">
      <c r="L447" s="177"/>
      <c r="M447" s="177"/>
    </row>
    <row r="448" spans="12:13" ht="15.75" customHeight="1">
      <c r="L448" s="177"/>
      <c r="M448" s="177"/>
    </row>
    <row r="449" spans="12:13" ht="15.75" customHeight="1">
      <c r="L449" s="177"/>
      <c r="M449" s="177"/>
    </row>
    <row r="450" spans="12:13" ht="15.75" customHeight="1">
      <c r="L450" s="177"/>
      <c r="M450" s="177"/>
    </row>
    <row r="451" spans="12:13" ht="15.75" customHeight="1">
      <c r="L451" s="177"/>
      <c r="M451" s="177"/>
    </row>
    <row r="452" spans="12:13" ht="15.75" customHeight="1">
      <c r="L452" s="177"/>
      <c r="M452" s="177"/>
    </row>
    <row r="453" spans="12:13" ht="15.75" customHeight="1">
      <c r="L453" s="177"/>
      <c r="M453" s="177"/>
    </row>
    <row r="454" spans="12:13" ht="15.75" customHeight="1">
      <c r="L454" s="177"/>
      <c r="M454" s="177"/>
    </row>
    <row r="455" spans="12:13" ht="15.75" customHeight="1">
      <c r="L455" s="177"/>
      <c r="M455" s="177"/>
    </row>
    <row r="456" spans="12:13" ht="15.75" customHeight="1">
      <c r="L456" s="177"/>
      <c r="M456" s="177"/>
    </row>
    <row r="457" spans="12:13" ht="15.75" customHeight="1">
      <c r="L457" s="177"/>
      <c r="M457" s="177"/>
    </row>
    <row r="458" spans="12:13" ht="15.75" customHeight="1">
      <c r="L458" s="177"/>
      <c r="M458" s="177"/>
    </row>
    <row r="459" spans="12:13" ht="15.75" customHeight="1">
      <c r="L459" s="177"/>
      <c r="M459" s="177"/>
    </row>
    <row r="460" spans="12:13" ht="15.75" customHeight="1">
      <c r="L460" s="177"/>
      <c r="M460" s="177"/>
    </row>
    <row r="461" spans="12:13" ht="15.75" customHeight="1">
      <c r="L461" s="177"/>
      <c r="M461" s="177"/>
    </row>
    <row r="462" spans="12:13" ht="15.75" customHeight="1">
      <c r="L462" s="177"/>
      <c r="M462" s="177"/>
    </row>
    <row r="463" spans="12:13" ht="15.75" customHeight="1">
      <c r="L463" s="177"/>
      <c r="M463" s="177"/>
    </row>
    <row r="464" spans="12:13" ht="15.75" customHeight="1">
      <c r="L464" s="177"/>
      <c r="M464" s="177"/>
    </row>
    <row r="465" spans="12:13" ht="15.75" customHeight="1">
      <c r="L465" s="177"/>
      <c r="M465" s="177"/>
    </row>
    <row r="466" spans="12:13" ht="15.75" customHeight="1">
      <c r="L466" s="177"/>
      <c r="M466" s="177"/>
    </row>
    <row r="467" spans="12:13" ht="15.75" customHeight="1">
      <c r="L467" s="177"/>
      <c r="M467" s="177"/>
    </row>
    <row r="468" spans="12:13" ht="15.75" customHeight="1">
      <c r="L468" s="177"/>
      <c r="M468" s="177"/>
    </row>
    <row r="469" spans="12:13" ht="15.75" customHeight="1">
      <c r="L469" s="177"/>
      <c r="M469" s="177"/>
    </row>
    <row r="470" spans="12:13" ht="15.75" customHeight="1">
      <c r="L470" s="177"/>
      <c r="M470" s="177"/>
    </row>
    <row r="471" spans="12:13" ht="15.75" customHeight="1">
      <c r="L471" s="177"/>
      <c r="M471" s="177"/>
    </row>
    <row r="472" spans="12:13" ht="15.75" customHeight="1">
      <c r="L472" s="177"/>
      <c r="M472" s="177"/>
    </row>
    <row r="473" spans="12:13" ht="15.75" customHeight="1">
      <c r="L473" s="177"/>
      <c r="M473" s="177"/>
    </row>
    <row r="474" spans="12:13" ht="15.75" customHeight="1">
      <c r="L474" s="177"/>
      <c r="M474" s="177"/>
    </row>
    <row r="475" spans="12:13" ht="15.75" customHeight="1">
      <c r="L475" s="177"/>
      <c r="M475" s="177"/>
    </row>
    <row r="476" spans="12:13" ht="15.75" customHeight="1">
      <c r="L476" s="177"/>
      <c r="M476" s="177"/>
    </row>
    <row r="477" spans="12:13" ht="15.75" customHeight="1">
      <c r="L477" s="177"/>
      <c r="M477" s="177"/>
    </row>
    <row r="478" spans="12:13" ht="15.75" customHeight="1">
      <c r="L478" s="177"/>
      <c r="M478" s="177"/>
    </row>
    <row r="479" spans="12:13" ht="15.75" customHeight="1">
      <c r="L479" s="177"/>
      <c r="M479" s="177"/>
    </row>
    <row r="480" spans="12:13" ht="15.75" customHeight="1">
      <c r="L480" s="177"/>
      <c r="M480" s="177"/>
    </row>
    <row r="481" spans="12:13" ht="15.75" customHeight="1">
      <c r="L481" s="177"/>
      <c r="M481" s="177"/>
    </row>
    <row r="482" spans="12:13" ht="15.75" customHeight="1">
      <c r="L482" s="177"/>
      <c r="M482" s="177"/>
    </row>
    <row r="483" spans="12:13" ht="15.75" customHeight="1">
      <c r="L483" s="177"/>
      <c r="M483" s="177"/>
    </row>
    <row r="484" spans="12:13" ht="15.75" customHeight="1">
      <c r="L484" s="177"/>
      <c r="M484" s="177"/>
    </row>
    <row r="485" spans="12:13" ht="15.75" customHeight="1">
      <c r="L485" s="177"/>
      <c r="M485" s="177"/>
    </row>
    <row r="486" spans="12:13" ht="15.75" customHeight="1">
      <c r="L486" s="177"/>
      <c r="M486" s="177"/>
    </row>
    <row r="487" spans="12:13" ht="15.75" customHeight="1">
      <c r="L487" s="177"/>
      <c r="M487" s="177"/>
    </row>
    <row r="488" spans="12:13" ht="15.75" customHeight="1">
      <c r="L488" s="177"/>
      <c r="M488" s="177"/>
    </row>
    <row r="489" spans="12:13" ht="15.75" customHeight="1">
      <c r="L489" s="177"/>
      <c r="M489" s="177"/>
    </row>
    <row r="490" spans="12:13" ht="15.75" customHeight="1">
      <c r="L490" s="177"/>
      <c r="M490" s="177"/>
    </row>
    <row r="491" spans="12:13" ht="15.75" customHeight="1">
      <c r="L491" s="177"/>
      <c r="M491" s="177"/>
    </row>
    <row r="492" spans="12:13" ht="15.75" customHeight="1">
      <c r="L492" s="177"/>
      <c r="M492" s="177"/>
    </row>
    <row r="493" spans="12:13" ht="15.75" customHeight="1">
      <c r="L493" s="177"/>
      <c r="M493" s="177"/>
    </row>
    <row r="494" spans="12:13" ht="15.75" customHeight="1">
      <c r="L494" s="177"/>
      <c r="M494" s="177"/>
    </row>
    <row r="495" spans="12:13" ht="15.75" customHeight="1">
      <c r="L495" s="177"/>
      <c r="M495" s="177"/>
    </row>
    <row r="496" spans="12:13" ht="15.75" customHeight="1">
      <c r="L496" s="177"/>
      <c r="M496" s="177"/>
    </row>
    <row r="497" spans="12:13" ht="15.75" customHeight="1">
      <c r="L497" s="177"/>
      <c r="M497" s="177"/>
    </row>
    <row r="498" spans="12:13" ht="15.75" customHeight="1">
      <c r="L498" s="177"/>
      <c r="M498" s="177"/>
    </row>
    <row r="499" spans="12:13" ht="15.75" customHeight="1">
      <c r="L499" s="177"/>
      <c r="M499" s="177"/>
    </row>
    <row r="500" spans="12:13" ht="15.75" customHeight="1">
      <c r="L500" s="177"/>
      <c r="M500" s="177"/>
    </row>
    <row r="501" spans="12:13" ht="15.75" customHeight="1">
      <c r="L501" s="177"/>
      <c r="M501" s="177"/>
    </row>
    <row r="502" spans="12:13" ht="15.75" customHeight="1">
      <c r="L502" s="177"/>
      <c r="M502" s="177"/>
    </row>
    <row r="503" spans="12:13" ht="15.75" customHeight="1">
      <c r="L503" s="177"/>
      <c r="M503" s="177"/>
    </row>
    <row r="504" spans="12:13" ht="15.75" customHeight="1">
      <c r="L504" s="177"/>
      <c r="M504" s="177"/>
    </row>
    <row r="505" spans="12:13" ht="15.75" customHeight="1">
      <c r="L505" s="177"/>
      <c r="M505" s="177"/>
    </row>
    <row r="506" spans="12:13" ht="15.75" customHeight="1">
      <c r="L506" s="177"/>
      <c r="M506" s="177"/>
    </row>
    <row r="507" spans="12:13" ht="15.75" customHeight="1">
      <c r="L507" s="177"/>
      <c r="M507" s="177"/>
    </row>
    <row r="508" spans="12:13" ht="15.75" customHeight="1">
      <c r="L508" s="177"/>
      <c r="M508" s="177"/>
    </row>
    <row r="509" spans="12:13" ht="15.75" customHeight="1">
      <c r="L509" s="177"/>
      <c r="M509" s="177"/>
    </row>
    <row r="510" spans="12:13" ht="15.75" customHeight="1">
      <c r="L510" s="177"/>
      <c r="M510" s="177"/>
    </row>
    <row r="511" spans="12:13" ht="15.75" customHeight="1">
      <c r="L511" s="177"/>
      <c r="M511" s="177"/>
    </row>
    <row r="512" spans="12:13" ht="15.75" customHeight="1">
      <c r="L512" s="177"/>
      <c r="M512" s="177"/>
    </row>
    <row r="513" spans="12:13" ht="15.75" customHeight="1">
      <c r="L513" s="177"/>
      <c r="M513" s="177"/>
    </row>
    <row r="514" spans="12:13" ht="15.75" customHeight="1">
      <c r="L514" s="177"/>
      <c r="M514" s="177"/>
    </row>
    <row r="515" spans="12:13" ht="15.75" customHeight="1">
      <c r="L515" s="177"/>
      <c r="M515" s="177"/>
    </row>
    <row r="516" spans="12:13" ht="15.75" customHeight="1">
      <c r="L516" s="177"/>
      <c r="M516" s="177"/>
    </row>
    <row r="517" spans="12:13" ht="15.75" customHeight="1">
      <c r="L517" s="177"/>
      <c r="M517" s="177"/>
    </row>
    <row r="518" spans="12:13" ht="15.75" customHeight="1">
      <c r="L518" s="177"/>
      <c r="M518" s="177"/>
    </row>
    <row r="519" spans="12:13" ht="15.75" customHeight="1">
      <c r="L519" s="177"/>
      <c r="M519" s="177"/>
    </row>
    <row r="520" spans="12:13" ht="15.75" customHeight="1">
      <c r="L520" s="177"/>
      <c r="M520" s="177"/>
    </row>
    <row r="521" spans="12:13" ht="15.75" customHeight="1">
      <c r="L521" s="177"/>
      <c r="M521" s="177"/>
    </row>
    <row r="522" spans="12:13" ht="15.75" customHeight="1">
      <c r="L522" s="177"/>
      <c r="M522" s="177"/>
    </row>
    <row r="523" spans="12:13" ht="15.75" customHeight="1">
      <c r="L523" s="177"/>
      <c r="M523" s="177"/>
    </row>
    <row r="524" spans="12:13" ht="15.75" customHeight="1">
      <c r="L524" s="177"/>
      <c r="M524" s="177"/>
    </row>
    <row r="525" spans="12:13" ht="15.75" customHeight="1">
      <c r="L525" s="177"/>
      <c r="M525" s="177"/>
    </row>
    <row r="526" spans="12:13" ht="15.75" customHeight="1">
      <c r="L526" s="177"/>
      <c r="M526" s="177"/>
    </row>
    <row r="527" spans="12:13" ht="15.75" customHeight="1">
      <c r="L527" s="177"/>
      <c r="M527" s="177"/>
    </row>
    <row r="528" spans="12:13" ht="15.75" customHeight="1">
      <c r="L528" s="177"/>
      <c r="M528" s="177"/>
    </row>
    <row r="529" spans="12:13" ht="15.75" customHeight="1">
      <c r="L529" s="177"/>
      <c r="M529" s="177"/>
    </row>
    <row r="530" spans="12:13" ht="15.75" customHeight="1">
      <c r="L530" s="177"/>
      <c r="M530" s="177"/>
    </row>
    <row r="531" spans="12:13" ht="15.75" customHeight="1">
      <c r="L531" s="177"/>
      <c r="M531" s="177"/>
    </row>
    <row r="532" spans="12:13" ht="15.75" customHeight="1">
      <c r="L532" s="177"/>
      <c r="M532" s="177"/>
    </row>
    <row r="533" spans="12:13" ht="15.75" customHeight="1">
      <c r="L533" s="177"/>
      <c r="M533" s="177"/>
    </row>
    <row r="534" spans="12:13" ht="15.75" customHeight="1">
      <c r="L534" s="177"/>
      <c r="M534" s="177"/>
    </row>
    <row r="535" spans="12:13" ht="15.75" customHeight="1">
      <c r="L535" s="177"/>
      <c r="M535" s="177"/>
    </row>
    <row r="536" spans="12:13" ht="15.75" customHeight="1">
      <c r="L536" s="177"/>
      <c r="M536" s="177"/>
    </row>
    <row r="537" spans="12:13" ht="15.75" customHeight="1">
      <c r="L537" s="177"/>
      <c r="M537" s="177"/>
    </row>
    <row r="538" spans="12:13" ht="15.75" customHeight="1">
      <c r="L538" s="177"/>
      <c r="M538" s="177"/>
    </row>
    <row r="539" spans="12:13" ht="15.75" customHeight="1">
      <c r="L539" s="177"/>
      <c r="M539" s="177"/>
    </row>
    <row r="540" spans="12:13" ht="15.75" customHeight="1">
      <c r="L540" s="177"/>
      <c r="M540" s="177"/>
    </row>
    <row r="541" spans="12:13" ht="15.75" customHeight="1">
      <c r="L541" s="177"/>
      <c r="M541" s="177"/>
    </row>
    <row r="542" spans="12:13" ht="15.75" customHeight="1">
      <c r="L542" s="177"/>
      <c r="M542" s="177"/>
    </row>
    <row r="543" spans="12:13" ht="15.75" customHeight="1">
      <c r="L543" s="177"/>
      <c r="M543" s="177"/>
    </row>
    <row r="544" spans="12:13" ht="15.75" customHeight="1">
      <c r="L544" s="177"/>
      <c r="M544" s="177"/>
    </row>
    <row r="545" spans="12:13" ht="15.75" customHeight="1">
      <c r="L545" s="177"/>
      <c r="M545" s="177"/>
    </row>
    <row r="546" spans="12:13" ht="15.75" customHeight="1">
      <c r="L546" s="177"/>
      <c r="M546" s="177"/>
    </row>
    <row r="547" spans="12:13" ht="15.75" customHeight="1">
      <c r="L547" s="177"/>
      <c r="M547" s="177"/>
    </row>
    <row r="548" spans="12:13" ht="15.75" customHeight="1">
      <c r="L548" s="177"/>
      <c r="M548" s="177"/>
    </row>
    <row r="549" spans="12:13" ht="15.75" customHeight="1">
      <c r="L549" s="177"/>
      <c r="M549" s="177"/>
    </row>
    <row r="550" spans="12:13" ht="15.75" customHeight="1">
      <c r="L550" s="177"/>
      <c r="M550" s="177"/>
    </row>
    <row r="551" spans="12:13" ht="15.75" customHeight="1">
      <c r="L551" s="177"/>
      <c r="M551" s="177"/>
    </row>
    <row r="552" spans="12:13" ht="15.75" customHeight="1">
      <c r="L552" s="177"/>
      <c r="M552" s="177"/>
    </row>
    <row r="553" spans="12:13" ht="15.75" customHeight="1">
      <c r="L553" s="177"/>
      <c r="M553" s="177"/>
    </row>
    <row r="554" spans="12:13" ht="15.75" customHeight="1">
      <c r="L554" s="177"/>
      <c r="M554" s="177"/>
    </row>
    <row r="555" spans="12:13" ht="15.75" customHeight="1">
      <c r="L555" s="177"/>
      <c r="M555" s="177"/>
    </row>
    <row r="556" spans="12:13" ht="15.75" customHeight="1">
      <c r="L556" s="177"/>
      <c r="M556" s="177"/>
    </row>
    <row r="557" spans="12:13" ht="15.75" customHeight="1">
      <c r="L557" s="177"/>
      <c r="M557" s="177"/>
    </row>
    <row r="558" spans="12:13" ht="15.75" customHeight="1">
      <c r="L558" s="177"/>
      <c r="M558" s="177"/>
    </row>
    <row r="559" spans="12:13" ht="15.75" customHeight="1">
      <c r="L559" s="177"/>
      <c r="M559" s="177"/>
    </row>
    <row r="560" spans="12:13" ht="15.75" customHeight="1">
      <c r="L560" s="177"/>
      <c r="M560" s="177"/>
    </row>
    <row r="561" spans="12:13" ht="15.75" customHeight="1">
      <c r="L561" s="177"/>
      <c r="M561" s="177"/>
    </row>
    <row r="562" spans="12:13" ht="15.75" customHeight="1">
      <c r="L562" s="177"/>
      <c r="M562" s="177"/>
    </row>
    <row r="563" spans="12:13" ht="15.75" customHeight="1">
      <c r="L563" s="177"/>
      <c r="M563" s="177"/>
    </row>
    <row r="564" spans="12:13" ht="15.75" customHeight="1">
      <c r="L564" s="177"/>
      <c r="M564" s="177"/>
    </row>
    <row r="565" spans="12:13" ht="15.75" customHeight="1">
      <c r="L565" s="177"/>
      <c r="M565" s="177"/>
    </row>
    <row r="566" spans="12:13" ht="15.75" customHeight="1">
      <c r="L566" s="177"/>
      <c r="M566" s="177"/>
    </row>
    <row r="567" spans="12:13" ht="15.75" customHeight="1">
      <c r="L567" s="177"/>
      <c r="M567" s="177"/>
    </row>
    <row r="568" spans="12:13" ht="15.75" customHeight="1">
      <c r="L568" s="177"/>
      <c r="M568" s="177"/>
    </row>
    <row r="569" spans="12:13" ht="15.75" customHeight="1">
      <c r="L569" s="177"/>
      <c r="M569" s="177"/>
    </row>
    <row r="570" spans="12:13" ht="15.75" customHeight="1">
      <c r="L570" s="177"/>
      <c r="M570" s="177"/>
    </row>
    <row r="571" spans="12:13" ht="15.75" customHeight="1">
      <c r="L571" s="177"/>
      <c r="M571" s="177"/>
    </row>
    <row r="572" spans="12:13" ht="15.75" customHeight="1">
      <c r="L572" s="177"/>
      <c r="M572" s="177"/>
    </row>
    <row r="573" spans="12:13" ht="15.75" customHeight="1">
      <c r="L573" s="177"/>
      <c r="M573" s="177"/>
    </row>
    <row r="574" spans="12:13" ht="15.75" customHeight="1">
      <c r="L574" s="177"/>
      <c r="M574" s="177"/>
    </row>
    <row r="575" spans="12:13" ht="15.75" customHeight="1">
      <c r="L575" s="177"/>
      <c r="M575" s="177"/>
    </row>
    <row r="576" spans="12:13" ht="15.75" customHeight="1">
      <c r="L576" s="177"/>
      <c r="M576" s="177"/>
    </row>
    <row r="577" spans="12:13" ht="15.75" customHeight="1">
      <c r="L577" s="177"/>
      <c r="M577" s="177"/>
    </row>
    <row r="578" spans="12:13" ht="15.75" customHeight="1">
      <c r="L578" s="177"/>
      <c r="M578" s="177"/>
    </row>
    <row r="579" spans="12:13" ht="15.75" customHeight="1">
      <c r="L579" s="177"/>
      <c r="M579" s="177"/>
    </row>
    <row r="580" spans="12:13" ht="15.75" customHeight="1">
      <c r="L580" s="177"/>
      <c r="M580" s="177"/>
    </row>
    <row r="581" spans="12:13" ht="15.75" customHeight="1">
      <c r="L581" s="177"/>
      <c r="M581" s="177"/>
    </row>
    <row r="582" spans="12:13" ht="15.75" customHeight="1">
      <c r="L582" s="177"/>
      <c r="M582" s="177"/>
    </row>
    <row r="583" spans="12:13" ht="15.75" customHeight="1">
      <c r="L583" s="177"/>
      <c r="M583" s="177"/>
    </row>
    <row r="584" spans="12:13" ht="15.75" customHeight="1">
      <c r="L584" s="177"/>
      <c r="M584" s="177"/>
    </row>
    <row r="585" spans="12:13" ht="15.75" customHeight="1">
      <c r="L585" s="177"/>
      <c r="M585" s="177"/>
    </row>
    <row r="586" spans="12:13" ht="15.75" customHeight="1">
      <c r="L586" s="177"/>
      <c r="M586" s="177"/>
    </row>
    <row r="587" spans="12:13" ht="15.75" customHeight="1">
      <c r="L587" s="177"/>
      <c r="M587" s="177"/>
    </row>
    <row r="588" spans="12:13" ht="15.75" customHeight="1">
      <c r="L588" s="177"/>
      <c r="M588" s="177"/>
    </row>
    <row r="589" spans="12:13" ht="15.75" customHeight="1">
      <c r="L589" s="177"/>
      <c r="M589" s="177"/>
    </row>
    <row r="590" spans="12:13" ht="15.75" customHeight="1">
      <c r="L590" s="177"/>
      <c r="M590" s="177"/>
    </row>
    <row r="591" spans="12:13" ht="15.75" customHeight="1">
      <c r="L591" s="177"/>
      <c r="M591" s="177"/>
    </row>
    <row r="592" spans="12:13" ht="15.75" customHeight="1">
      <c r="L592" s="177"/>
      <c r="M592" s="177"/>
    </row>
    <row r="593" spans="12:13" ht="15.75" customHeight="1">
      <c r="L593" s="177"/>
      <c r="M593" s="177"/>
    </row>
    <row r="594" spans="12:13" ht="15.75" customHeight="1">
      <c r="L594" s="177"/>
      <c r="M594" s="177"/>
    </row>
    <row r="595" spans="12:13" ht="15.75" customHeight="1">
      <c r="L595" s="177"/>
      <c r="M595" s="177"/>
    </row>
    <row r="596" spans="12:13" ht="15.75" customHeight="1">
      <c r="L596" s="177"/>
      <c r="M596" s="177"/>
    </row>
    <row r="597" spans="12:13" ht="15.75" customHeight="1">
      <c r="L597" s="177"/>
      <c r="M597" s="177"/>
    </row>
    <row r="598" spans="12:13" ht="15.75" customHeight="1">
      <c r="L598" s="177"/>
      <c r="M598" s="177"/>
    </row>
    <row r="599" spans="12:13" ht="15.75" customHeight="1">
      <c r="L599" s="177"/>
      <c r="M599" s="177"/>
    </row>
    <row r="600" spans="12:13" ht="15.75" customHeight="1">
      <c r="L600" s="177"/>
      <c r="M600" s="177"/>
    </row>
    <row r="601" spans="12:13" ht="15.75" customHeight="1">
      <c r="L601" s="177"/>
      <c r="M601" s="177"/>
    </row>
    <row r="602" spans="12:13" ht="15.75" customHeight="1">
      <c r="L602" s="177"/>
      <c r="M602" s="177"/>
    </row>
    <row r="603" spans="12:13" ht="15.75" customHeight="1">
      <c r="L603" s="177"/>
      <c r="M603" s="177"/>
    </row>
    <row r="604" spans="12:13" ht="15.75" customHeight="1">
      <c r="L604" s="177"/>
      <c r="M604" s="177"/>
    </row>
    <row r="605" spans="12:13" ht="15.75" customHeight="1">
      <c r="L605" s="177"/>
      <c r="M605" s="177"/>
    </row>
    <row r="606" spans="12:13" ht="15.75" customHeight="1">
      <c r="L606" s="177"/>
      <c r="M606" s="177"/>
    </row>
    <row r="607" spans="12:13" ht="15.75" customHeight="1">
      <c r="L607" s="177"/>
      <c r="M607" s="177"/>
    </row>
    <row r="608" spans="12:13" ht="15.75" customHeight="1">
      <c r="L608" s="177"/>
      <c r="M608" s="177"/>
    </row>
    <row r="609" spans="12:13" ht="15.75" customHeight="1">
      <c r="L609" s="177"/>
      <c r="M609" s="177"/>
    </row>
    <row r="610" spans="12:13" ht="15.75" customHeight="1">
      <c r="L610" s="177"/>
      <c r="M610" s="177"/>
    </row>
    <row r="611" spans="12:13" ht="15.75" customHeight="1">
      <c r="L611" s="177"/>
      <c r="M611" s="177"/>
    </row>
    <row r="612" spans="12:13" ht="15.75" customHeight="1">
      <c r="L612" s="177"/>
      <c r="M612" s="177"/>
    </row>
    <row r="613" spans="12:13" ht="15.75" customHeight="1">
      <c r="L613" s="177"/>
      <c r="M613" s="177"/>
    </row>
    <row r="614" spans="12:13" ht="15.75" customHeight="1">
      <c r="L614" s="177"/>
      <c r="M614" s="177"/>
    </row>
    <row r="615" spans="12:13" ht="15.75" customHeight="1">
      <c r="L615" s="177"/>
      <c r="M615" s="177"/>
    </row>
    <row r="616" spans="12:13" ht="15.75" customHeight="1">
      <c r="L616" s="177"/>
      <c r="M616" s="177"/>
    </row>
    <row r="617" spans="12:13" ht="15.75" customHeight="1">
      <c r="L617" s="177"/>
      <c r="M617" s="177"/>
    </row>
    <row r="618" spans="12:13" ht="15.75" customHeight="1">
      <c r="L618" s="177"/>
      <c r="M618" s="177"/>
    </row>
    <row r="619" spans="12:13" ht="15.75" customHeight="1">
      <c r="L619" s="177"/>
      <c r="M619" s="177"/>
    </row>
    <row r="620" spans="12:13" ht="15.75" customHeight="1">
      <c r="L620" s="177"/>
      <c r="M620" s="177"/>
    </row>
    <row r="621" spans="12:13" ht="15.75" customHeight="1">
      <c r="L621" s="177"/>
      <c r="M621" s="177"/>
    </row>
    <row r="622" spans="12:13" ht="15.75" customHeight="1">
      <c r="L622" s="177"/>
      <c r="M622" s="177"/>
    </row>
    <row r="623" spans="12:13" ht="15.75" customHeight="1">
      <c r="L623" s="177"/>
      <c r="M623" s="177"/>
    </row>
    <row r="624" spans="12:13" ht="15.75" customHeight="1">
      <c r="L624" s="177"/>
      <c r="M624" s="177"/>
    </row>
    <row r="625" spans="12:13" ht="15.75" customHeight="1">
      <c r="L625" s="177"/>
      <c r="M625" s="177"/>
    </row>
    <row r="626" spans="12:13" ht="15.75" customHeight="1">
      <c r="L626" s="177"/>
      <c r="M626" s="177"/>
    </row>
    <row r="627" spans="12:13" ht="15.75" customHeight="1">
      <c r="L627" s="177"/>
      <c r="M627" s="177"/>
    </row>
    <row r="628" spans="12:13" ht="15.75" customHeight="1">
      <c r="L628" s="177"/>
      <c r="M628" s="177"/>
    </row>
    <row r="629" spans="12:13" ht="15.75" customHeight="1">
      <c r="L629" s="177"/>
      <c r="M629" s="177"/>
    </row>
    <row r="630" spans="12:13" ht="15.75" customHeight="1">
      <c r="L630" s="177"/>
      <c r="M630" s="177"/>
    </row>
    <row r="631" spans="12:13" ht="15.75" customHeight="1">
      <c r="L631" s="177"/>
      <c r="M631" s="177"/>
    </row>
    <row r="632" spans="12:13" ht="15.75" customHeight="1">
      <c r="L632" s="177"/>
      <c r="M632" s="177"/>
    </row>
    <row r="633" spans="12:13" ht="15.75" customHeight="1">
      <c r="L633" s="177"/>
      <c r="M633" s="177"/>
    </row>
    <row r="634" spans="12:13" ht="15.75" customHeight="1">
      <c r="L634" s="177"/>
      <c r="M634" s="177"/>
    </row>
    <row r="635" spans="12:13" ht="15.75" customHeight="1">
      <c r="L635" s="177"/>
      <c r="M635" s="177"/>
    </row>
    <row r="636" spans="12:13" ht="15.75" customHeight="1">
      <c r="L636" s="177"/>
      <c r="M636" s="177"/>
    </row>
    <row r="637" spans="12:13" ht="15.75" customHeight="1">
      <c r="L637" s="177"/>
      <c r="M637" s="177"/>
    </row>
    <row r="638" spans="12:13" ht="15.75" customHeight="1">
      <c r="L638" s="177"/>
      <c r="M638" s="177"/>
    </row>
    <row r="639" spans="12:13" ht="15.75" customHeight="1">
      <c r="L639" s="177"/>
      <c r="M639" s="177"/>
    </row>
    <row r="640" spans="12:13" ht="15.75" customHeight="1">
      <c r="L640" s="177"/>
      <c r="M640" s="177"/>
    </row>
    <row r="641" spans="12:13" ht="15.75" customHeight="1">
      <c r="L641" s="177"/>
      <c r="M641" s="177"/>
    </row>
    <row r="642" spans="12:13" ht="15.75" customHeight="1">
      <c r="L642" s="177"/>
      <c r="M642" s="177"/>
    </row>
    <row r="643" spans="12:13" ht="15.75" customHeight="1">
      <c r="L643" s="177"/>
      <c r="M643" s="177"/>
    </row>
    <row r="644" spans="12:13" ht="15.75" customHeight="1">
      <c r="L644" s="177"/>
      <c r="M644" s="177"/>
    </row>
    <row r="645" spans="12:13" ht="15.75" customHeight="1">
      <c r="L645" s="177"/>
      <c r="M645" s="177"/>
    </row>
    <row r="646" spans="12:13" ht="15.75" customHeight="1">
      <c r="L646" s="177"/>
      <c r="M646" s="177"/>
    </row>
    <row r="647" spans="12:13" ht="15.75" customHeight="1">
      <c r="L647" s="177"/>
      <c r="M647" s="177"/>
    </row>
    <row r="648" spans="12:13" ht="15.75" customHeight="1">
      <c r="L648" s="177"/>
      <c r="M648" s="177"/>
    </row>
    <row r="649" spans="12:13" ht="15.75" customHeight="1">
      <c r="L649" s="177"/>
      <c r="M649" s="177"/>
    </row>
    <row r="650" spans="12:13" ht="15.75" customHeight="1">
      <c r="L650" s="177"/>
      <c r="M650" s="177"/>
    </row>
    <row r="651" spans="12:13" ht="15.75" customHeight="1">
      <c r="L651" s="177"/>
      <c r="M651" s="177"/>
    </row>
    <row r="652" spans="12:13" ht="15.75" customHeight="1">
      <c r="L652" s="177"/>
      <c r="M652" s="177"/>
    </row>
    <row r="653" spans="12:13" ht="15.75" customHeight="1">
      <c r="L653" s="177"/>
      <c r="M653" s="177"/>
    </row>
    <row r="654" spans="12:13" ht="15.75" customHeight="1">
      <c r="L654" s="177"/>
      <c r="M654" s="177"/>
    </row>
    <row r="655" spans="12:13" ht="15.75" customHeight="1">
      <c r="L655" s="177"/>
      <c r="M655" s="177"/>
    </row>
    <row r="656" spans="12:13" ht="15.75" customHeight="1">
      <c r="L656" s="177"/>
      <c r="M656" s="177"/>
    </row>
    <row r="657" spans="12:13" ht="15.75" customHeight="1">
      <c r="L657" s="177"/>
      <c r="M657" s="177"/>
    </row>
    <row r="658" spans="12:13" ht="15.75" customHeight="1">
      <c r="L658" s="177"/>
      <c r="M658" s="177"/>
    </row>
    <row r="659" spans="12:13" ht="15.75" customHeight="1">
      <c r="L659" s="177"/>
      <c r="M659" s="177"/>
    </row>
    <row r="660" spans="12:13" ht="15.75" customHeight="1">
      <c r="L660" s="177"/>
      <c r="M660" s="177"/>
    </row>
    <row r="661" spans="12:13" ht="15.75" customHeight="1">
      <c r="L661" s="177"/>
      <c r="M661" s="177"/>
    </row>
    <row r="662" spans="12:13" ht="15.75" customHeight="1">
      <c r="L662" s="177"/>
      <c r="M662" s="177"/>
    </row>
    <row r="663" spans="12:13" ht="15.75" customHeight="1">
      <c r="L663" s="177"/>
      <c r="M663" s="177"/>
    </row>
    <row r="664" spans="12:13" ht="15.75" customHeight="1">
      <c r="L664" s="177"/>
      <c r="M664" s="177"/>
    </row>
    <row r="665" spans="12:13" ht="15.75" customHeight="1">
      <c r="L665" s="177"/>
      <c r="M665" s="177"/>
    </row>
    <row r="666" spans="12:13" ht="15.75" customHeight="1">
      <c r="L666" s="177"/>
      <c r="M666" s="177"/>
    </row>
    <row r="667" spans="12:13" ht="15.75" customHeight="1">
      <c r="L667" s="177"/>
      <c r="M667" s="177"/>
    </row>
    <row r="668" spans="12:13" ht="15.75" customHeight="1">
      <c r="L668" s="177"/>
      <c r="M668" s="177"/>
    </row>
    <row r="669" spans="12:13" ht="15.75" customHeight="1">
      <c r="L669" s="177"/>
      <c r="M669" s="177"/>
    </row>
    <row r="670" spans="12:13" ht="15.75" customHeight="1">
      <c r="L670" s="177"/>
      <c r="M670" s="177"/>
    </row>
    <row r="671" spans="12:13" ht="15.75" customHeight="1">
      <c r="L671" s="177"/>
      <c r="M671" s="177"/>
    </row>
    <row r="672" spans="12:13" ht="15.75" customHeight="1">
      <c r="L672" s="177"/>
      <c r="M672" s="177"/>
    </row>
    <row r="673" spans="12:13" ht="15.75" customHeight="1">
      <c r="L673" s="177"/>
      <c r="M673" s="177"/>
    </row>
    <row r="674" spans="12:13" ht="15.75" customHeight="1">
      <c r="L674" s="177"/>
      <c r="M674" s="177"/>
    </row>
    <row r="675" spans="12:13" ht="15.75" customHeight="1">
      <c r="L675" s="177"/>
      <c r="M675" s="177"/>
    </row>
    <row r="676" spans="12:13" ht="15.75" customHeight="1">
      <c r="L676" s="177"/>
      <c r="M676" s="177"/>
    </row>
    <row r="677" spans="12:13" ht="15.75" customHeight="1">
      <c r="L677" s="177"/>
      <c r="M677" s="177"/>
    </row>
    <row r="678" spans="12:13" ht="15.75" customHeight="1">
      <c r="L678" s="177"/>
      <c r="M678" s="177"/>
    </row>
    <row r="679" spans="12:13" ht="15.75" customHeight="1">
      <c r="L679" s="177"/>
      <c r="M679" s="177"/>
    </row>
    <row r="680" spans="12:13" ht="15.75" customHeight="1">
      <c r="L680" s="177"/>
      <c r="M680" s="177"/>
    </row>
    <row r="681" spans="12:13" ht="15.75" customHeight="1">
      <c r="L681" s="177"/>
      <c r="M681" s="177"/>
    </row>
    <row r="682" spans="12:13" ht="15.75" customHeight="1">
      <c r="L682" s="177"/>
      <c r="M682" s="177"/>
    </row>
    <row r="683" spans="12:13" ht="15.75" customHeight="1">
      <c r="L683" s="177"/>
      <c r="M683" s="177"/>
    </row>
    <row r="684" spans="12:13" ht="15.75" customHeight="1">
      <c r="L684" s="177"/>
      <c r="M684" s="177"/>
    </row>
    <row r="685" spans="12:13" ht="15.75" customHeight="1">
      <c r="L685" s="177"/>
      <c r="M685" s="177"/>
    </row>
    <row r="686" spans="12:13" ht="15.75" customHeight="1">
      <c r="L686" s="177"/>
      <c r="M686" s="177"/>
    </row>
    <row r="687" spans="12:13" ht="15.75" customHeight="1">
      <c r="L687" s="177"/>
      <c r="M687" s="177"/>
    </row>
    <row r="688" spans="12:13" ht="15.75" customHeight="1">
      <c r="L688" s="177"/>
      <c r="M688" s="177"/>
    </row>
    <row r="689" spans="12:13" ht="15.75" customHeight="1">
      <c r="L689" s="177"/>
      <c r="M689" s="177"/>
    </row>
    <row r="690" spans="12:13" ht="15.75" customHeight="1">
      <c r="L690" s="177"/>
      <c r="M690" s="177"/>
    </row>
    <row r="691" spans="12:13" ht="15.75" customHeight="1">
      <c r="L691" s="177"/>
      <c r="M691" s="177"/>
    </row>
    <row r="692" spans="12:13" ht="15.75" customHeight="1">
      <c r="L692" s="177"/>
      <c r="M692" s="177"/>
    </row>
    <row r="693" spans="12:13" ht="15.75" customHeight="1">
      <c r="L693" s="177"/>
      <c r="M693" s="177"/>
    </row>
    <row r="694" spans="12:13" ht="15.75" customHeight="1">
      <c r="L694" s="177"/>
      <c r="M694" s="177"/>
    </row>
    <row r="695" spans="12:13" ht="15.75" customHeight="1">
      <c r="L695" s="177"/>
      <c r="M695" s="177"/>
    </row>
    <row r="696" spans="12:13" ht="15.75" customHeight="1">
      <c r="L696" s="177"/>
      <c r="M696" s="177"/>
    </row>
    <row r="697" spans="12:13" ht="15.75" customHeight="1">
      <c r="L697" s="177"/>
      <c r="M697" s="177"/>
    </row>
    <row r="698" spans="12:13" ht="15.75" customHeight="1">
      <c r="L698" s="177"/>
      <c r="M698" s="177"/>
    </row>
    <row r="699" spans="12:13" ht="15.75" customHeight="1">
      <c r="L699" s="177"/>
      <c r="M699" s="177"/>
    </row>
    <row r="700" spans="12:13" ht="15.75" customHeight="1">
      <c r="L700" s="177"/>
      <c r="M700" s="177"/>
    </row>
    <row r="701" spans="12:13" ht="15.75" customHeight="1">
      <c r="L701" s="177"/>
      <c r="M701" s="177"/>
    </row>
    <row r="702" spans="12:13" ht="15.75" customHeight="1">
      <c r="L702" s="177"/>
      <c r="M702" s="177"/>
    </row>
    <row r="703" spans="12:13" ht="15.75" customHeight="1">
      <c r="L703" s="177"/>
      <c r="M703" s="177"/>
    </row>
    <row r="704" spans="12:13" ht="15.75" customHeight="1">
      <c r="L704" s="177"/>
      <c r="M704" s="177"/>
    </row>
    <row r="705" spans="12:13" ht="15.75" customHeight="1">
      <c r="L705" s="177"/>
      <c r="M705" s="177"/>
    </row>
    <row r="706" spans="12:13" ht="15.75" customHeight="1">
      <c r="L706" s="177"/>
      <c r="M706" s="177"/>
    </row>
    <row r="707" spans="12:13" ht="15.75" customHeight="1">
      <c r="L707" s="177"/>
      <c r="M707" s="177"/>
    </row>
    <row r="708" spans="12:13" ht="15.75" customHeight="1">
      <c r="L708" s="177"/>
      <c r="M708" s="177"/>
    </row>
    <row r="709" spans="12:13" ht="15.75" customHeight="1">
      <c r="L709" s="177"/>
      <c r="M709" s="177"/>
    </row>
    <row r="710" spans="12:13" ht="15.75" customHeight="1">
      <c r="L710" s="177"/>
      <c r="M710" s="177"/>
    </row>
    <row r="711" spans="12:13" ht="15.75" customHeight="1">
      <c r="L711" s="177"/>
      <c r="M711" s="177"/>
    </row>
    <row r="712" spans="12:13" ht="15.75" customHeight="1">
      <c r="L712" s="177"/>
      <c r="M712" s="177"/>
    </row>
    <row r="713" spans="12:13" ht="15.75" customHeight="1">
      <c r="L713" s="177"/>
      <c r="M713" s="177"/>
    </row>
    <row r="714" spans="12:13" ht="15.75" customHeight="1">
      <c r="L714" s="177"/>
      <c r="M714" s="177"/>
    </row>
    <row r="715" spans="12:13" ht="15.75" customHeight="1">
      <c r="L715" s="177"/>
      <c r="M715" s="177"/>
    </row>
    <row r="716" spans="12:13" ht="15.75" customHeight="1">
      <c r="L716" s="177"/>
      <c r="M716" s="177"/>
    </row>
    <row r="717" spans="12:13" ht="15.75" customHeight="1">
      <c r="L717" s="177"/>
      <c r="M717" s="177"/>
    </row>
    <row r="718" spans="12:13" ht="15.75" customHeight="1">
      <c r="L718" s="177"/>
      <c r="M718" s="177"/>
    </row>
    <row r="719" spans="12:13" ht="15.75" customHeight="1">
      <c r="L719" s="177"/>
      <c r="M719" s="177"/>
    </row>
    <row r="720" spans="12:13" ht="15.75" customHeight="1">
      <c r="L720" s="177"/>
      <c r="M720" s="177"/>
    </row>
    <row r="721" spans="12:13" ht="15.75" customHeight="1">
      <c r="L721" s="177"/>
      <c r="M721" s="177"/>
    </row>
    <row r="722" spans="12:13" ht="15.75" customHeight="1">
      <c r="L722" s="177"/>
      <c r="M722" s="177"/>
    </row>
    <row r="723" spans="12:13" ht="15.75" customHeight="1">
      <c r="L723" s="177"/>
      <c r="M723" s="177"/>
    </row>
    <row r="724" spans="12:13" ht="15.75" customHeight="1">
      <c r="L724" s="177"/>
      <c r="M724" s="177"/>
    </row>
    <row r="725" spans="12:13" ht="15.75" customHeight="1">
      <c r="L725" s="177"/>
      <c r="M725" s="177"/>
    </row>
    <row r="726" spans="12:13" ht="15.75" customHeight="1">
      <c r="L726" s="177"/>
      <c r="M726" s="177"/>
    </row>
    <row r="727" spans="12:13" ht="15.75" customHeight="1">
      <c r="L727" s="177"/>
      <c r="M727" s="177"/>
    </row>
    <row r="728" spans="12:13" ht="15.75" customHeight="1">
      <c r="L728" s="177"/>
      <c r="M728" s="177"/>
    </row>
    <row r="729" spans="12:13" ht="15.75" customHeight="1">
      <c r="L729" s="177"/>
      <c r="M729" s="177"/>
    </row>
    <row r="730" spans="12:13" ht="15.75" customHeight="1">
      <c r="L730" s="177"/>
      <c r="M730" s="177"/>
    </row>
    <row r="731" spans="12:13" ht="15.75" customHeight="1">
      <c r="L731" s="177"/>
      <c r="M731" s="177"/>
    </row>
    <row r="732" spans="12:13" ht="15.75" customHeight="1">
      <c r="L732" s="177"/>
      <c r="M732" s="177"/>
    </row>
    <row r="733" spans="12:13" ht="15.75" customHeight="1">
      <c r="L733" s="177"/>
      <c r="M733" s="177"/>
    </row>
    <row r="734" spans="12:13" ht="15.75" customHeight="1">
      <c r="L734" s="177"/>
      <c r="M734" s="177"/>
    </row>
    <row r="735" spans="12:13" ht="15.75" customHeight="1">
      <c r="L735" s="177"/>
      <c r="M735" s="177"/>
    </row>
    <row r="736" spans="12:13" ht="15.75" customHeight="1">
      <c r="L736" s="177"/>
      <c r="M736" s="177"/>
    </row>
    <row r="737" spans="12:13" ht="15.75" customHeight="1">
      <c r="L737" s="177"/>
      <c r="M737" s="177"/>
    </row>
    <row r="738" spans="12:13" ht="15.75" customHeight="1">
      <c r="L738" s="177"/>
      <c r="M738" s="177"/>
    </row>
    <row r="739" spans="12:13" ht="15.75" customHeight="1">
      <c r="L739" s="177"/>
      <c r="M739" s="177"/>
    </row>
    <row r="740" spans="12:13" ht="15.75" customHeight="1">
      <c r="L740" s="177"/>
      <c r="M740" s="177"/>
    </row>
    <row r="741" spans="12:13" ht="15.75" customHeight="1">
      <c r="L741" s="177"/>
      <c r="M741" s="177"/>
    </row>
    <row r="742" spans="12:13" ht="15.75" customHeight="1">
      <c r="L742" s="177"/>
      <c r="M742" s="177"/>
    </row>
    <row r="743" spans="12:13" ht="15.75" customHeight="1">
      <c r="L743" s="177"/>
      <c r="M743" s="177"/>
    </row>
    <row r="744" spans="12:13" ht="15.75" customHeight="1">
      <c r="L744" s="177"/>
      <c r="M744" s="177"/>
    </row>
    <row r="745" spans="12:13" ht="15.75" customHeight="1">
      <c r="L745" s="177"/>
      <c r="M745" s="177"/>
    </row>
    <row r="746" spans="12:13" ht="15.75" customHeight="1">
      <c r="L746" s="177"/>
      <c r="M746" s="177"/>
    </row>
    <row r="747" spans="12:13" ht="15.75" customHeight="1">
      <c r="L747" s="177"/>
      <c r="M747" s="177"/>
    </row>
    <row r="748" spans="12:13" ht="15.75" customHeight="1">
      <c r="L748" s="177"/>
      <c r="M748" s="177"/>
    </row>
    <row r="749" spans="12:13" ht="15.75" customHeight="1">
      <c r="L749" s="177"/>
      <c r="M749" s="177"/>
    </row>
    <row r="750" spans="12:13" ht="15.75" customHeight="1">
      <c r="L750" s="177"/>
      <c r="M750" s="177"/>
    </row>
    <row r="751" spans="12:13" ht="15.75" customHeight="1">
      <c r="L751" s="177"/>
      <c r="M751" s="177"/>
    </row>
    <row r="752" spans="12:13" ht="15.75" customHeight="1">
      <c r="L752" s="177"/>
      <c r="M752" s="177"/>
    </row>
    <row r="753" spans="12:13" ht="15.75" customHeight="1">
      <c r="L753" s="177"/>
      <c r="M753" s="177"/>
    </row>
    <row r="754" spans="12:13" ht="15.75" customHeight="1">
      <c r="L754" s="177"/>
      <c r="M754" s="177"/>
    </row>
    <row r="755" spans="12:13" ht="15.75" customHeight="1">
      <c r="L755" s="177"/>
      <c r="M755" s="177"/>
    </row>
    <row r="756" spans="12:13" ht="15.75" customHeight="1">
      <c r="L756" s="177"/>
      <c r="M756" s="177"/>
    </row>
    <row r="757" spans="12:13" ht="15.75" customHeight="1">
      <c r="L757" s="177"/>
      <c r="M757" s="177"/>
    </row>
    <row r="758" spans="12:13" ht="15.75" customHeight="1">
      <c r="L758" s="177"/>
      <c r="M758" s="177"/>
    </row>
    <row r="759" spans="12:13" ht="15.75" customHeight="1">
      <c r="L759" s="177"/>
      <c r="M759" s="177"/>
    </row>
    <row r="760" spans="12:13" ht="15.75" customHeight="1">
      <c r="L760" s="177"/>
      <c r="M760" s="177"/>
    </row>
    <row r="761" spans="12:13" ht="15.75" customHeight="1">
      <c r="L761" s="177"/>
      <c r="M761" s="177"/>
    </row>
    <row r="762" spans="12:13" ht="15.75" customHeight="1">
      <c r="L762" s="177"/>
      <c r="M762" s="177"/>
    </row>
    <row r="763" spans="12:13" ht="15.75" customHeight="1">
      <c r="L763" s="177"/>
      <c r="M763" s="177"/>
    </row>
    <row r="764" spans="12:13" ht="15.75" customHeight="1">
      <c r="L764" s="177"/>
      <c r="M764" s="177"/>
    </row>
    <row r="765" spans="12:13" ht="15.75" customHeight="1">
      <c r="L765" s="177"/>
      <c r="M765" s="177"/>
    </row>
    <row r="766" spans="12:13" ht="15.75" customHeight="1">
      <c r="L766" s="177"/>
      <c r="M766" s="177"/>
    </row>
    <row r="767" spans="12:13" ht="15.75" customHeight="1">
      <c r="L767" s="177"/>
      <c r="M767" s="177"/>
    </row>
    <row r="768" spans="12:13" ht="15.75" customHeight="1">
      <c r="L768" s="177"/>
      <c r="M768" s="177"/>
    </row>
    <row r="769" spans="12:13" ht="15.75" customHeight="1">
      <c r="L769" s="177"/>
      <c r="M769" s="177"/>
    </row>
    <row r="770" spans="12:13" ht="15.75" customHeight="1">
      <c r="L770" s="177"/>
      <c r="M770" s="177"/>
    </row>
    <row r="771" spans="12:13" ht="15.75" customHeight="1">
      <c r="L771" s="177"/>
      <c r="M771" s="177"/>
    </row>
    <row r="772" spans="12:13" ht="15.75" customHeight="1">
      <c r="L772" s="177"/>
      <c r="M772" s="177"/>
    </row>
    <row r="773" spans="12:13" ht="15.75" customHeight="1">
      <c r="L773" s="177"/>
      <c r="M773" s="177"/>
    </row>
    <row r="774" spans="12:13" ht="15.75" customHeight="1">
      <c r="L774" s="177"/>
      <c r="M774" s="177"/>
    </row>
    <row r="775" spans="12:13" ht="15.75" customHeight="1">
      <c r="L775" s="177"/>
      <c r="M775" s="177"/>
    </row>
    <row r="776" spans="12:13" ht="15.75" customHeight="1">
      <c r="L776" s="177"/>
      <c r="M776" s="177"/>
    </row>
    <row r="777" spans="12:13" ht="15.75" customHeight="1">
      <c r="L777" s="177"/>
      <c r="M777" s="177"/>
    </row>
    <row r="778" spans="12:13" ht="15.75" customHeight="1">
      <c r="L778" s="177"/>
      <c r="M778" s="177"/>
    </row>
    <row r="779" spans="12:13" ht="15.75" customHeight="1">
      <c r="L779" s="177"/>
      <c r="M779" s="177"/>
    </row>
    <row r="780" spans="12:13" ht="15.75" customHeight="1">
      <c r="L780" s="177"/>
      <c r="M780" s="177"/>
    </row>
    <row r="781" spans="12:13" ht="15.75" customHeight="1">
      <c r="L781" s="177"/>
      <c r="M781" s="177"/>
    </row>
    <row r="782" spans="12:13" ht="15.75" customHeight="1">
      <c r="L782" s="177"/>
      <c r="M782" s="177"/>
    </row>
    <row r="783" spans="12:13" ht="15.75" customHeight="1">
      <c r="L783" s="177"/>
      <c r="M783" s="177"/>
    </row>
    <row r="784" spans="12:13" ht="15.75" customHeight="1">
      <c r="L784" s="177"/>
      <c r="M784" s="177"/>
    </row>
    <row r="785" spans="12:13" ht="15.75" customHeight="1">
      <c r="L785" s="177"/>
      <c r="M785" s="177"/>
    </row>
    <row r="786" spans="12:13" ht="15.75" customHeight="1">
      <c r="L786" s="177"/>
      <c r="M786" s="177"/>
    </row>
    <row r="787" spans="12:13" ht="15.75" customHeight="1">
      <c r="L787" s="177"/>
      <c r="M787" s="177"/>
    </row>
    <row r="788" spans="12:13" ht="15.75" customHeight="1">
      <c r="L788" s="177"/>
      <c r="M788" s="177"/>
    </row>
    <row r="789" spans="12:13" ht="15.75" customHeight="1">
      <c r="L789" s="177"/>
      <c r="M789" s="177"/>
    </row>
    <row r="790" spans="12:13" ht="15.75" customHeight="1">
      <c r="L790" s="177"/>
      <c r="M790" s="177"/>
    </row>
    <row r="791" spans="12:13" ht="15.75" customHeight="1">
      <c r="L791" s="177"/>
      <c r="M791" s="177"/>
    </row>
    <row r="792" spans="12:13" ht="15.75" customHeight="1">
      <c r="L792" s="177"/>
      <c r="M792" s="177"/>
    </row>
    <row r="793" spans="12:13" ht="15.75" customHeight="1">
      <c r="L793" s="177"/>
      <c r="M793" s="177"/>
    </row>
    <row r="794" spans="12:13" ht="15.75" customHeight="1">
      <c r="L794" s="177"/>
      <c r="M794" s="177"/>
    </row>
    <row r="795" spans="12:13" ht="15.75" customHeight="1">
      <c r="L795" s="177"/>
      <c r="M795" s="177"/>
    </row>
    <row r="796" spans="12:13" ht="15.75" customHeight="1">
      <c r="L796" s="177"/>
      <c r="M796" s="177"/>
    </row>
    <row r="797" spans="12:13" ht="15.75" customHeight="1">
      <c r="L797" s="177"/>
      <c r="M797" s="177"/>
    </row>
    <row r="798" spans="12:13" ht="15.75" customHeight="1">
      <c r="L798" s="177"/>
      <c r="M798" s="177"/>
    </row>
    <row r="799" spans="12:13" ht="15.75" customHeight="1">
      <c r="L799" s="177"/>
      <c r="M799" s="177"/>
    </row>
    <row r="800" spans="12:13" ht="15.75" customHeight="1">
      <c r="L800" s="177"/>
      <c r="M800" s="177"/>
    </row>
    <row r="801" spans="12:13" ht="15.75" customHeight="1">
      <c r="L801" s="177"/>
      <c r="M801" s="177"/>
    </row>
    <row r="802" spans="12:13" ht="15.75" customHeight="1">
      <c r="L802" s="177"/>
      <c r="M802" s="177"/>
    </row>
    <row r="803" spans="12:13" ht="15.75" customHeight="1">
      <c r="L803" s="177"/>
      <c r="M803" s="177"/>
    </row>
    <row r="804" spans="12:13" ht="15.75" customHeight="1">
      <c r="L804" s="177"/>
      <c r="M804" s="177"/>
    </row>
    <row r="805" spans="12:13" ht="15.75" customHeight="1">
      <c r="L805" s="177"/>
      <c r="M805" s="177"/>
    </row>
    <row r="806" spans="12:13" ht="15.75" customHeight="1">
      <c r="L806" s="177"/>
      <c r="M806" s="177"/>
    </row>
    <row r="807" spans="12:13" ht="15.75" customHeight="1">
      <c r="L807" s="177"/>
      <c r="M807" s="177"/>
    </row>
    <row r="808" spans="12:13" ht="15.75" customHeight="1">
      <c r="L808" s="177"/>
      <c r="M808" s="177"/>
    </row>
    <row r="809" spans="12:13" ht="15.75" customHeight="1">
      <c r="L809" s="177"/>
      <c r="M809" s="177"/>
    </row>
    <row r="810" spans="12:13" ht="15.75" customHeight="1">
      <c r="L810" s="177"/>
      <c r="M810" s="177"/>
    </row>
    <row r="811" spans="12:13" ht="15.75" customHeight="1">
      <c r="L811" s="177"/>
      <c r="M811" s="177"/>
    </row>
    <row r="812" spans="12:13" ht="15.75" customHeight="1">
      <c r="L812" s="177"/>
      <c r="M812" s="177"/>
    </row>
    <row r="813" spans="12:13" ht="15.75" customHeight="1">
      <c r="L813" s="177"/>
      <c r="M813" s="177"/>
    </row>
    <row r="814" spans="12:13" ht="15.75" customHeight="1">
      <c r="L814" s="177"/>
      <c r="M814" s="177"/>
    </row>
    <row r="815" spans="12:13" ht="15.75" customHeight="1">
      <c r="L815" s="177"/>
      <c r="M815" s="177"/>
    </row>
    <row r="816" spans="12:13" ht="15.75" customHeight="1">
      <c r="L816" s="177"/>
      <c r="M816" s="177"/>
    </row>
    <row r="817" spans="12:13" ht="15.75" customHeight="1">
      <c r="L817" s="177"/>
      <c r="M817" s="177"/>
    </row>
    <row r="818" spans="12:13" ht="15.75" customHeight="1">
      <c r="L818" s="177"/>
      <c r="M818" s="177"/>
    </row>
    <row r="819" spans="12:13" ht="15.75" customHeight="1">
      <c r="L819" s="177"/>
      <c r="M819" s="177"/>
    </row>
    <row r="820" spans="12:13" ht="15.75" customHeight="1">
      <c r="L820" s="177"/>
      <c r="M820" s="177"/>
    </row>
    <row r="821" spans="12:13" ht="15.75" customHeight="1">
      <c r="L821" s="177"/>
      <c r="M821" s="177"/>
    </row>
    <row r="822" spans="12:13" ht="15.75" customHeight="1">
      <c r="L822" s="177"/>
      <c r="M822" s="177"/>
    </row>
    <row r="823" spans="12:13" ht="15.75" customHeight="1">
      <c r="L823" s="177"/>
      <c r="M823" s="177"/>
    </row>
    <row r="824" spans="12:13" ht="15.75" customHeight="1">
      <c r="L824" s="177"/>
      <c r="M824" s="177"/>
    </row>
    <row r="825" spans="12:13" ht="15.75" customHeight="1">
      <c r="L825" s="177"/>
      <c r="M825" s="177"/>
    </row>
    <row r="826" spans="12:13" ht="15.75" customHeight="1">
      <c r="L826" s="177"/>
      <c r="M826" s="177"/>
    </row>
    <row r="827" spans="12:13" ht="15.75" customHeight="1">
      <c r="L827" s="177"/>
      <c r="M827" s="177"/>
    </row>
    <row r="828" spans="12:13" ht="15.75" customHeight="1">
      <c r="L828" s="177"/>
      <c r="M828" s="177"/>
    </row>
    <row r="829" spans="12:13" ht="15.75" customHeight="1">
      <c r="L829" s="177"/>
      <c r="M829" s="177"/>
    </row>
    <row r="830" spans="12:13" ht="15.75" customHeight="1">
      <c r="L830" s="177"/>
      <c r="M830" s="177"/>
    </row>
    <row r="831" spans="12:13" ht="15.75" customHeight="1">
      <c r="L831" s="177"/>
      <c r="M831" s="177"/>
    </row>
    <row r="832" spans="12:13" ht="15.75" customHeight="1">
      <c r="L832" s="177"/>
      <c r="M832" s="177"/>
    </row>
    <row r="833" spans="12:13" ht="15.75" customHeight="1">
      <c r="L833" s="177"/>
      <c r="M833" s="177"/>
    </row>
    <row r="834" spans="12:13" ht="15.75" customHeight="1">
      <c r="L834" s="177"/>
      <c r="M834" s="177"/>
    </row>
    <row r="835" spans="12:13" ht="15.75" customHeight="1">
      <c r="L835" s="177"/>
      <c r="M835" s="177"/>
    </row>
    <row r="836" spans="12:13" ht="15.75" customHeight="1">
      <c r="L836" s="177"/>
      <c r="M836" s="177"/>
    </row>
    <row r="837" spans="12:13" ht="15.75" customHeight="1">
      <c r="L837" s="177"/>
      <c r="M837" s="177"/>
    </row>
    <row r="838" spans="12:13" ht="15.75" customHeight="1">
      <c r="L838" s="177"/>
      <c r="M838" s="177"/>
    </row>
    <row r="839" spans="12:13" ht="15.75" customHeight="1">
      <c r="L839" s="177"/>
      <c r="M839" s="177"/>
    </row>
    <row r="840" spans="12:13" ht="15.75" customHeight="1">
      <c r="L840" s="177"/>
      <c r="M840" s="177"/>
    </row>
    <row r="841" spans="12:13" ht="15.75" customHeight="1">
      <c r="L841" s="177"/>
      <c r="M841" s="177"/>
    </row>
    <row r="842" spans="12:13" ht="15.75" customHeight="1">
      <c r="L842" s="177"/>
      <c r="M842" s="177"/>
    </row>
    <row r="843" spans="12:13" ht="15.75" customHeight="1">
      <c r="L843" s="177"/>
      <c r="M843" s="177"/>
    </row>
    <row r="844" spans="12:13" ht="15.75" customHeight="1">
      <c r="L844" s="177"/>
      <c r="M844" s="177"/>
    </row>
    <row r="845" spans="12:13" ht="15.75" customHeight="1">
      <c r="L845" s="177"/>
      <c r="M845" s="177"/>
    </row>
    <row r="846" spans="12:13" ht="15.75" customHeight="1">
      <c r="L846" s="177"/>
      <c r="M846" s="177"/>
    </row>
    <row r="847" spans="12:13" ht="15.75" customHeight="1">
      <c r="L847" s="177"/>
      <c r="M847" s="177"/>
    </row>
    <row r="848" spans="12:13" ht="15.75" customHeight="1">
      <c r="L848" s="177"/>
      <c r="M848" s="177"/>
    </row>
    <row r="849" spans="12:13" ht="15.75" customHeight="1">
      <c r="L849" s="177"/>
      <c r="M849" s="177"/>
    </row>
    <row r="850" spans="12:13" ht="15.75" customHeight="1">
      <c r="L850" s="177"/>
      <c r="M850" s="177"/>
    </row>
    <row r="851" spans="12:13" ht="15.75" customHeight="1">
      <c r="L851" s="177"/>
      <c r="M851" s="177"/>
    </row>
    <row r="852" spans="12:13" ht="15.75" customHeight="1">
      <c r="L852" s="177"/>
      <c r="M852" s="177"/>
    </row>
    <row r="853" spans="12:13" ht="15.75" customHeight="1">
      <c r="L853" s="177"/>
      <c r="M853" s="177"/>
    </row>
    <row r="854" spans="12:13" ht="15.75" customHeight="1">
      <c r="L854" s="177"/>
      <c r="M854" s="177"/>
    </row>
    <row r="855" spans="12:13" ht="15.75" customHeight="1">
      <c r="L855" s="177"/>
      <c r="M855" s="177"/>
    </row>
    <row r="856" spans="12:13" ht="15.75" customHeight="1">
      <c r="L856" s="177"/>
      <c r="M856" s="177"/>
    </row>
    <row r="857" spans="12:13" ht="15.75" customHeight="1">
      <c r="L857" s="177"/>
      <c r="M857" s="177"/>
    </row>
    <row r="858" spans="12:13" ht="15.75" customHeight="1">
      <c r="L858" s="177"/>
      <c r="M858" s="177"/>
    </row>
    <row r="859" spans="12:13" ht="15.75" customHeight="1">
      <c r="L859" s="177"/>
      <c r="M859" s="177"/>
    </row>
    <row r="860" spans="12:13" ht="15.75" customHeight="1">
      <c r="L860" s="177"/>
      <c r="M860" s="177"/>
    </row>
    <row r="861" spans="12:13" ht="15.75" customHeight="1">
      <c r="L861" s="177"/>
      <c r="M861" s="177"/>
    </row>
    <row r="862" spans="12:13" ht="15.75" customHeight="1">
      <c r="L862" s="177"/>
      <c r="M862" s="177"/>
    </row>
    <row r="863" spans="12:13" ht="15.75" customHeight="1">
      <c r="L863" s="177"/>
      <c r="M863" s="177"/>
    </row>
    <row r="864" spans="12:13" ht="15.75" customHeight="1">
      <c r="L864" s="177"/>
      <c r="M864" s="177"/>
    </row>
    <row r="865" spans="12:13" ht="15.75" customHeight="1">
      <c r="L865" s="177"/>
      <c r="M865" s="177"/>
    </row>
    <row r="866" spans="12:13" ht="15.75" customHeight="1">
      <c r="L866" s="177"/>
      <c r="M866" s="177"/>
    </row>
    <row r="867" spans="12:13" ht="15.75" customHeight="1">
      <c r="L867" s="177"/>
      <c r="M867" s="177"/>
    </row>
    <row r="868" spans="12:13" ht="15.75" customHeight="1">
      <c r="L868" s="177"/>
      <c r="M868" s="177"/>
    </row>
    <row r="869" spans="12:13" ht="15.75" customHeight="1">
      <c r="L869" s="177"/>
      <c r="M869" s="177"/>
    </row>
    <row r="870" spans="12:13" ht="15.75" customHeight="1">
      <c r="L870" s="177"/>
      <c r="M870" s="177"/>
    </row>
    <row r="871" spans="12:13" ht="15.75" customHeight="1">
      <c r="L871" s="177"/>
      <c r="M871" s="177"/>
    </row>
    <row r="872" spans="12:13" ht="15.75" customHeight="1">
      <c r="L872" s="177"/>
      <c r="M872" s="177"/>
    </row>
    <row r="873" spans="12:13" ht="15.75" customHeight="1">
      <c r="L873" s="177"/>
      <c r="M873" s="177"/>
    </row>
    <row r="874" spans="12:13" ht="15.75" customHeight="1">
      <c r="L874" s="177"/>
      <c r="M874" s="177"/>
    </row>
    <row r="875" spans="12:13" ht="15.75" customHeight="1">
      <c r="L875" s="177"/>
      <c r="M875" s="177"/>
    </row>
    <row r="876" spans="12:13" ht="15.75" customHeight="1">
      <c r="L876" s="177"/>
      <c r="M876" s="177"/>
    </row>
    <row r="877" spans="12:13" ht="15.75" customHeight="1">
      <c r="L877" s="177"/>
      <c r="M877" s="177"/>
    </row>
    <row r="878" spans="12:13" ht="15.75" customHeight="1">
      <c r="L878" s="177"/>
      <c r="M878" s="177"/>
    </row>
    <row r="879" spans="12:13" ht="15.75" customHeight="1">
      <c r="L879" s="177"/>
      <c r="M879" s="177"/>
    </row>
    <row r="880" spans="12:13" ht="15.75" customHeight="1">
      <c r="L880" s="177"/>
      <c r="M880" s="177"/>
    </row>
    <row r="881" spans="12:13" ht="15.75" customHeight="1">
      <c r="L881" s="177"/>
      <c r="M881" s="177"/>
    </row>
    <row r="882" spans="12:13" ht="15.75" customHeight="1">
      <c r="L882" s="177"/>
      <c r="M882" s="177"/>
    </row>
    <row r="883" spans="12:13" ht="15.75" customHeight="1">
      <c r="L883" s="177"/>
      <c r="M883" s="177"/>
    </row>
    <row r="884" spans="12:13" ht="15.75" customHeight="1">
      <c r="L884" s="177"/>
      <c r="M884" s="177"/>
    </row>
    <row r="885" spans="12:13" ht="15.75" customHeight="1">
      <c r="L885" s="177"/>
      <c r="M885" s="177"/>
    </row>
    <row r="886" spans="12:13" ht="15.75" customHeight="1">
      <c r="L886" s="177"/>
      <c r="M886" s="177"/>
    </row>
    <row r="887" spans="12:13" ht="15.75" customHeight="1">
      <c r="L887" s="177"/>
      <c r="M887" s="177"/>
    </row>
    <row r="888" spans="12:13" ht="15.75" customHeight="1">
      <c r="L888" s="177"/>
      <c r="M888" s="177"/>
    </row>
    <row r="889" spans="12:13" ht="15.75" customHeight="1">
      <c r="L889" s="177"/>
      <c r="M889" s="177"/>
    </row>
    <row r="890" spans="12:13" ht="15.75" customHeight="1">
      <c r="L890" s="177"/>
      <c r="M890" s="177"/>
    </row>
    <row r="891" spans="12:13" ht="15.75" customHeight="1">
      <c r="L891" s="177"/>
      <c r="M891" s="177"/>
    </row>
    <row r="892" spans="12:13" ht="15.75" customHeight="1">
      <c r="L892" s="177"/>
      <c r="M892" s="177"/>
    </row>
    <row r="893" spans="12:13" ht="15.75" customHeight="1">
      <c r="L893" s="177"/>
      <c r="M893" s="177"/>
    </row>
    <row r="894" spans="12:13" ht="15.75" customHeight="1">
      <c r="L894" s="177"/>
      <c r="M894" s="177"/>
    </row>
    <row r="895" spans="12:13" ht="15.75" customHeight="1">
      <c r="L895" s="177"/>
      <c r="M895" s="177"/>
    </row>
    <row r="896" spans="12:13" ht="15.75" customHeight="1">
      <c r="L896" s="177"/>
      <c r="M896" s="177"/>
    </row>
    <row r="897" spans="12:13" ht="15.75" customHeight="1">
      <c r="L897" s="177"/>
      <c r="M897" s="177"/>
    </row>
    <row r="898" spans="12:13" ht="15.75" customHeight="1">
      <c r="L898" s="177"/>
      <c r="M898" s="177"/>
    </row>
    <row r="899" spans="12:13" ht="15.75" customHeight="1">
      <c r="L899" s="177"/>
      <c r="M899" s="177"/>
    </row>
    <row r="900" spans="12:13" ht="15.75" customHeight="1">
      <c r="L900" s="177"/>
      <c r="M900" s="177"/>
    </row>
    <row r="901" spans="12:13" ht="15.75" customHeight="1">
      <c r="L901" s="177"/>
      <c r="M901" s="177"/>
    </row>
    <row r="902" spans="12:13" ht="15.75" customHeight="1">
      <c r="L902" s="177"/>
      <c r="M902" s="177"/>
    </row>
    <row r="903" spans="12:13" ht="15.75" customHeight="1">
      <c r="L903" s="177"/>
      <c r="M903" s="177"/>
    </row>
    <row r="904" spans="12:13" ht="15.75" customHeight="1">
      <c r="L904" s="177"/>
      <c r="M904" s="177"/>
    </row>
    <row r="905" spans="12:13" ht="15.75" customHeight="1">
      <c r="L905" s="177"/>
      <c r="M905" s="177"/>
    </row>
    <row r="906" spans="12:13" ht="15.75" customHeight="1">
      <c r="L906" s="177"/>
      <c r="M906" s="177"/>
    </row>
    <row r="907" spans="12:13" ht="15.75" customHeight="1">
      <c r="L907" s="177"/>
      <c r="M907" s="177"/>
    </row>
    <row r="908" spans="12:13" ht="15.75" customHeight="1">
      <c r="L908" s="177"/>
      <c r="M908" s="177"/>
    </row>
    <row r="909" spans="12:13" ht="15.75" customHeight="1">
      <c r="L909" s="177"/>
      <c r="M909" s="177"/>
    </row>
    <row r="910" spans="12:13" ht="15.75" customHeight="1">
      <c r="L910" s="177"/>
      <c r="M910" s="177"/>
    </row>
    <row r="911" spans="12:13" ht="15.75" customHeight="1">
      <c r="L911" s="177"/>
      <c r="M911" s="177"/>
    </row>
    <row r="912" spans="12:13" ht="15.75" customHeight="1">
      <c r="L912" s="177"/>
      <c r="M912" s="177"/>
    </row>
    <row r="913" spans="12:13" ht="15.75" customHeight="1">
      <c r="L913" s="177"/>
      <c r="M913" s="177"/>
    </row>
    <row r="914" spans="12:13" ht="15.75" customHeight="1">
      <c r="L914" s="177"/>
      <c r="M914" s="177"/>
    </row>
    <row r="915" spans="12:13" ht="15.75" customHeight="1">
      <c r="L915" s="177"/>
      <c r="M915" s="177"/>
    </row>
    <row r="916" spans="12:13" ht="15.75" customHeight="1">
      <c r="L916" s="177"/>
      <c r="M916" s="177"/>
    </row>
    <row r="917" spans="12:13" ht="15.75" customHeight="1">
      <c r="L917" s="177"/>
      <c r="M917" s="177"/>
    </row>
    <row r="918" spans="12:13" ht="15.75" customHeight="1">
      <c r="L918" s="177"/>
      <c r="M918" s="177"/>
    </row>
    <row r="919" spans="12:13" ht="15.75" customHeight="1">
      <c r="L919" s="177"/>
      <c r="M919" s="177"/>
    </row>
    <row r="920" spans="12:13" ht="15.75" customHeight="1">
      <c r="L920" s="177"/>
      <c r="M920" s="177"/>
    </row>
    <row r="921" spans="12:13" ht="15.75" customHeight="1">
      <c r="L921" s="177"/>
      <c r="M921" s="177"/>
    </row>
    <row r="922" spans="12:13" ht="15.75" customHeight="1">
      <c r="L922" s="177"/>
      <c r="M922" s="177"/>
    </row>
    <row r="923" spans="12:13" ht="15.75" customHeight="1">
      <c r="L923" s="177"/>
      <c r="M923" s="177"/>
    </row>
    <row r="924" spans="12:13" ht="15.75" customHeight="1">
      <c r="L924" s="177"/>
      <c r="M924" s="177"/>
    </row>
    <row r="925" spans="12:13" ht="15.75" customHeight="1">
      <c r="L925" s="177"/>
      <c r="M925" s="177"/>
    </row>
    <row r="926" spans="12:13" ht="15.75" customHeight="1">
      <c r="L926" s="177"/>
      <c r="M926" s="177"/>
    </row>
    <row r="927" spans="12:13" ht="15.75" customHeight="1">
      <c r="L927" s="177"/>
      <c r="M927" s="177"/>
    </row>
    <row r="928" spans="12:13" ht="15.75" customHeight="1">
      <c r="L928" s="177"/>
      <c r="M928" s="177"/>
    </row>
    <row r="929" spans="12:13" ht="15.75" customHeight="1">
      <c r="L929" s="177"/>
      <c r="M929" s="177"/>
    </row>
    <row r="930" spans="12:13" ht="15.75" customHeight="1">
      <c r="L930" s="177"/>
      <c r="M930" s="177"/>
    </row>
    <row r="931" spans="12:13" ht="15.75" customHeight="1">
      <c r="L931" s="177"/>
      <c r="M931" s="177"/>
    </row>
    <row r="932" spans="12:13" ht="15.75" customHeight="1">
      <c r="L932" s="177"/>
      <c r="M932" s="177"/>
    </row>
    <row r="933" spans="12:13" ht="15.75" customHeight="1">
      <c r="L933" s="177"/>
      <c r="M933" s="177"/>
    </row>
    <row r="934" spans="12:13" ht="15.75" customHeight="1">
      <c r="L934" s="177"/>
      <c r="M934" s="177"/>
    </row>
    <row r="935" spans="12:13" ht="15.75" customHeight="1">
      <c r="L935" s="177"/>
      <c r="M935" s="177"/>
    </row>
    <row r="936" spans="12:13" ht="15.75" customHeight="1">
      <c r="L936" s="177"/>
      <c r="M936" s="177"/>
    </row>
    <row r="937" spans="12:13" ht="15.75" customHeight="1">
      <c r="L937" s="177"/>
      <c r="M937" s="177"/>
    </row>
    <row r="938" spans="12:13" ht="15.75" customHeight="1">
      <c r="L938" s="177"/>
      <c r="M938" s="177"/>
    </row>
    <row r="939" spans="12:13" ht="15.75" customHeight="1">
      <c r="L939" s="177"/>
      <c r="M939" s="177"/>
    </row>
    <row r="940" spans="12:13" ht="15.75" customHeight="1">
      <c r="L940" s="177"/>
      <c r="M940" s="177"/>
    </row>
    <row r="941" spans="12:13" ht="15.75" customHeight="1">
      <c r="L941" s="177"/>
      <c r="M941" s="177"/>
    </row>
    <row r="942" spans="12:13" ht="15.75" customHeight="1">
      <c r="L942" s="177"/>
      <c r="M942" s="177"/>
    </row>
    <row r="943" spans="12:13" ht="15.75" customHeight="1">
      <c r="L943" s="177"/>
      <c r="M943" s="177"/>
    </row>
    <row r="944" spans="12:13" ht="15.75" customHeight="1">
      <c r="L944" s="177"/>
      <c r="M944" s="177"/>
    </row>
    <row r="945" spans="12:13" ht="15.75" customHeight="1">
      <c r="L945" s="177"/>
      <c r="M945" s="177"/>
    </row>
    <row r="946" spans="12:13" ht="15.75" customHeight="1">
      <c r="L946" s="177"/>
      <c r="M946" s="177"/>
    </row>
    <row r="947" spans="12:13" ht="15.75" customHeight="1">
      <c r="L947" s="177"/>
      <c r="M947" s="177"/>
    </row>
    <row r="948" spans="12:13" ht="15.75" customHeight="1">
      <c r="L948" s="177"/>
      <c r="M948" s="177"/>
    </row>
    <row r="949" spans="12:13" ht="15.75" customHeight="1">
      <c r="L949" s="177"/>
      <c r="M949" s="177"/>
    </row>
    <row r="950" spans="12:13" ht="15.75" customHeight="1">
      <c r="L950" s="177"/>
      <c r="M950" s="177"/>
    </row>
    <row r="951" spans="12:13" ht="15.75" customHeight="1">
      <c r="L951" s="177"/>
      <c r="M951" s="177"/>
    </row>
    <row r="952" spans="12:13" ht="15.75" customHeight="1">
      <c r="L952" s="177"/>
      <c r="M952" s="177"/>
    </row>
    <row r="953" spans="12:13" ht="15.75" customHeight="1">
      <c r="L953" s="177"/>
      <c r="M953" s="177"/>
    </row>
    <row r="954" spans="12:13" ht="15.75" customHeight="1">
      <c r="L954" s="177"/>
      <c r="M954" s="177"/>
    </row>
    <row r="955" spans="12:13" ht="15.75" customHeight="1">
      <c r="L955" s="177"/>
      <c r="M955" s="177"/>
    </row>
    <row r="956" spans="12:13" ht="15.75" customHeight="1">
      <c r="L956" s="177"/>
      <c r="M956" s="177"/>
    </row>
    <row r="957" spans="12:13" ht="15.75" customHeight="1">
      <c r="L957" s="177"/>
      <c r="M957" s="177"/>
    </row>
    <row r="958" spans="12:13" ht="15.75" customHeight="1">
      <c r="L958" s="177"/>
      <c r="M958" s="177"/>
    </row>
    <row r="959" spans="12:13" ht="15.75" customHeight="1">
      <c r="L959" s="177"/>
      <c r="M959" s="177"/>
    </row>
    <row r="960" spans="12:13" ht="15.75" customHeight="1">
      <c r="L960" s="177"/>
      <c r="M960" s="177"/>
    </row>
    <row r="961" spans="12:13" ht="15.75" customHeight="1">
      <c r="L961" s="177"/>
      <c r="M961" s="177"/>
    </row>
    <row r="962" spans="12:13" ht="15.75" customHeight="1">
      <c r="L962" s="177"/>
      <c r="M962" s="177"/>
    </row>
    <row r="963" spans="12:13" ht="15.75" customHeight="1">
      <c r="L963" s="177"/>
      <c r="M963" s="177"/>
    </row>
    <row r="964" spans="12:13" ht="15.75" customHeight="1">
      <c r="L964" s="177"/>
      <c r="M964" s="177"/>
    </row>
    <row r="965" spans="12:13" ht="15.75" customHeight="1">
      <c r="L965" s="177"/>
      <c r="M965" s="177"/>
    </row>
    <row r="966" spans="12:13" ht="15.75" customHeight="1">
      <c r="L966" s="177"/>
      <c r="M966" s="177"/>
    </row>
    <row r="967" spans="12:13" ht="15.75" customHeight="1">
      <c r="L967" s="177"/>
      <c r="M967" s="177"/>
    </row>
    <row r="968" spans="12:13" ht="15.75" customHeight="1">
      <c r="L968" s="177"/>
      <c r="M968" s="177"/>
    </row>
    <row r="969" spans="12:13" ht="15.75" customHeight="1">
      <c r="L969" s="177"/>
      <c r="M969" s="177"/>
    </row>
    <row r="970" spans="12:13" ht="15.75" customHeight="1">
      <c r="L970" s="177"/>
      <c r="M970" s="177"/>
    </row>
    <row r="971" spans="12:13" ht="15.75" customHeight="1">
      <c r="L971" s="177"/>
      <c r="M971" s="177"/>
    </row>
    <row r="972" spans="12:13" ht="15.75" customHeight="1">
      <c r="L972" s="177"/>
      <c r="M972" s="177"/>
    </row>
    <row r="973" spans="12:13" ht="15.75" customHeight="1">
      <c r="L973" s="177"/>
      <c r="M973" s="177"/>
    </row>
    <row r="974" spans="12:13" ht="15.75" customHeight="1">
      <c r="L974" s="177"/>
      <c r="M974" s="177"/>
    </row>
    <row r="975" spans="12:13" ht="15.75" customHeight="1">
      <c r="L975" s="177"/>
      <c r="M975" s="177"/>
    </row>
    <row r="976" spans="12:13" ht="15.75" customHeight="1">
      <c r="L976" s="177"/>
      <c r="M976" s="177"/>
    </row>
    <row r="977" spans="12:13" ht="15.75" customHeight="1">
      <c r="L977" s="177"/>
      <c r="M977" s="177"/>
    </row>
    <row r="978" spans="12:13" ht="15.75" customHeight="1">
      <c r="L978" s="177"/>
      <c r="M978" s="177"/>
    </row>
    <row r="979" spans="12:13" ht="15.75" customHeight="1">
      <c r="L979" s="177"/>
      <c r="M979" s="177"/>
    </row>
    <row r="980" spans="12:13" ht="15.75" customHeight="1">
      <c r="L980" s="177"/>
      <c r="M980" s="177"/>
    </row>
    <row r="981" spans="12:13" ht="15.75" customHeight="1">
      <c r="L981" s="177"/>
      <c r="M981" s="177"/>
    </row>
    <row r="982" spans="12:13" ht="15.75" customHeight="1">
      <c r="L982" s="177"/>
      <c r="M982" s="177"/>
    </row>
    <row r="983" spans="12:13" ht="15.75" customHeight="1">
      <c r="L983" s="177"/>
      <c r="M983" s="177"/>
    </row>
    <row r="984" spans="12:13" ht="15.75" customHeight="1">
      <c r="L984" s="177"/>
      <c r="M984" s="177"/>
    </row>
    <row r="985" spans="12:13" ht="15.75" customHeight="1">
      <c r="L985" s="177"/>
      <c r="M985" s="177"/>
    </row>
    <row r="986" spans="12:13" ht="15.75" customHeight="1">
      <c r="L986" s="177"/>
      <c r="M986" s="177"/>
    </row>
    <row r="987" spans="12:13" ht="15.75" customHeight="1">
      <c r="L987" s="177"/>
      <c r="M987" s="177"/>
    </row>
    <row r="988" spans="12:13" ht="15.75" customHeight="1">
      <c r="L988" s="177"/>
      <c r="M988" s="177"/>
    </row>
    <row r="989" spans="12:13" ht="15.75" customHeight="1">
      <c r="L989" s="177"/>
      <c r="M989" s="177"/>
    </row>
    <row r="990" spans="12:13" ht="15.75" customHeight="1">
      <c r="L990" s="177"/>
      <c r="M990" s="177"/>
    </row>
    <row r="991" spans="12:13" ht="15.75" customHeight="1">
      <c r="L991" s="177"/>
      <c r="M991" s="177"/>
    </row>
    <row r="992" spans="12:13" ht="15.75" customHeight="1">
      <c r="L992" s="177"/>
      <c r="M992" s="177"/>
    </row>
    <row r="993" spans="12:13" ht="15.75" customHeight="1">
      <c r="L993" s="177"/>
      <c r="M993" s="177"/>
    </row>
    <row r="994" spans="12:13" ht="15.75" customHeight="1">
      <c r="L994" s="177"/>
      <c r="M994" s="177"/>
    </row>
    <row r="995" spans="12:13" ht="15.75" customHeight="1">
      <c r="L995" s="177"/>
      <c r="M995" s="177"/>
    </row>
    <row r="996" spans="12:13" ht="15.75" customHeight="1">
      <c r="L996" s="177"/>
      <c r="M996" s="177"/>
    </row>
    <row r="997" spans="12:13" ht="15.75" customHeight="1">
      <c r="L997" s="177"/>
      <c r="M997" s="177"/>
    </row>
    <row r="998" spans="12:13" ht="15.75" customHeight="1">
      <c r="L998" s="177"/>
      <c r="M998" s="177"/>
    </row>
    <row r="999" spans="12:13" ht="15.75" customHeight="1">
      <c r="L999" s="177"/>
      <c r="M999" s="177"/>
    </row>
    <row r="1000" spans="12:13" ht="15.75" customHeight="1">
      <c r="L1000" s="177"/>
      <c r="M1000" s="177"/>
    </row>
  </sheetData>
  <mergeCells count="22">
    <mergeCell ref="A1:N1"/>
    <mergeCell ref="B2:C2"/>
    <mergeCell ref="E2:F2"/>
    <mergeCell ref="H2:I2"/>
    <mergeCell ref="M2:N2"/>
    <mergeCell ref="F4:H4"/>
    <mergeCell ref="J4:M4"/>
    <mergeCell ref="J27:N27"/>
    <mergeCell ref="J34:N34"/>
    <mergeCell ref="A44:C44"/>
    <mergeCell ref="A4:C4"/>
    <mergeCell ref="A5:C5"/>
    <mergeCell ref="F5:H5"/>
    <mergeCell ref="J5:M5"/>
    <mergeCell ref="J6:N6"/>
    <mergeCell ref="J13:N13"/>
    <mergeCell ref="J20:N20"/>
    <mergeCell ref="A45:C45"/>
    <mergeCell ref="A46:C46"/>
    <mergeCell ref="A47:C47"/>
    <mergeCell ref="A48:C48"/>
    <mergeCell ref="A49:C49"/>
  </mergeCells>
  <dataValidations count="5">
    <dataValidation type="decimal" allowBlank="1" showInputMessage="1" showErrorMessage="1" prompt="แจ้งเตือน - กรุณาใส่ตัวเลขระหว่าง 1.00 ถึง 3.00" sqref="G7:G43" xr:uid="{00000000-0002-0000-0300-000000000000}">
      <formula1>1</formula1>
      <formula2>3</formula2>
    </dataValidation>
    <dataValidation type="decimal" allowBlank="1" showErrorMessage="1" sqref="L3:M3 N4 L14:M19 L21:M26 L28:M33 L35:M1000" xr:uid="{00000000-0002-0000-0300-000001000000}">
      <formula1>1</formula1>
      <formula2>3</formula2>
    </dataValidation>
    <dataValidation type="decimal" allowBlank="1" showInputMessage="1" prompt="คำเตือน: กชช.2ค - คีย์เฉพาะตัวเลข 1, 2, 3 เท่านั้น_x000a_หากมีค่าว่างหรือ 0 ให้คีย์ 3 แทน" sqref="I6:I49" xr:uid="{00000000-0002-0000-0300-000002000000}">
      <formula1>1</formula1>
      <formula2>3</formula2>
    </dataValidation>
    <dataValidation type="decimal" allowBlank="1" showInputMessage="1" prompt="คำเตือน: จปฐ. - ท่านคีย์ข้อมูลไม่ถูกต้อง_x000a_ให้คีย์เฉพาะตัวเลขจำนวนเต็มและจุดทศนิยมเท่านั้น" sqref="D6:D49" xr:uid="{00000000-0002-0000-0300-000003000000}">
      <formula1>0.01</formula1>
      <formula2>99.99</formula2>
    </dataValidation>
    <dataValidation type="decimal" allowBlank="1" showInputMessage="1" prompt="คำเตือน: ข้อมูลอื่น ๆ - คีย์เฉพาะตัวเลข 1, 2, 3 เท่านั้น" sqref="N7:N12 N14:N19 N21:N26 N28:N33 N35:N49" xr:uid="{00000000-0002-0000-0300-000004000000}">
      <formula1>1</formula1>
      <formula2>3</formula2>
    </dataValidation>
  </dataValidations>
  <printOptions horizontalCentered="1"/>
  <pageMargins left="0.25" right="0.25" top="0.13" bottom="0.12" header="0" footer="0"/>
  <pageSetup paperSize="9" scale="70" orientation="landscape"/>
  <headerFooter>
    <oddFooter>&amp;CCommunity Information Radar Analysis: CIA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E36C09"/>
  </sheetPr>
  <dimension ref="A1:Z1000"/>
  <sheetViews>
    <sheetView workbookViewId="0"/>
  </sheetViews>
  <sheetFormatPr defaultColWidth="14.42578125" defaultRowHeight="15" customHeight="1"/>
  <cols>
    <col min="1" max="6" width="9.7109375" customWidth="1"/>
    <col min="7" max="12" width="13.42578125" customWidth="1"/>
    <col min="13" max="13" width="19.42578125" customWidth="1"/>
    <col min="14" max="14" width="20.7109375" customWidth="1"/>
    <col min="15" max="18" width="18.7109375" customWidth="1"/>
    <col min="19" max="26" width="8.7109375" customWidth="1"/>
  </cols>
  <sheetData>
    <row r="1" spans="1:26" ht="24" customHeight="1">
      <c r="A1" s="114"/>
      <c r="B1" s="178" t="s">
        <v>365</v>
      </c>
      <c r="C1" s="179"/>
      <c r="D1" s="179" t="s">
        <v>80</v>
      </c>
      <c r="E1" s="179"/>
      <c r="F1" s="178" t="s">
        <v>366</v>
      </c>
      <c r="G1" s="180" t="s">
        <v>367</v>
      </c>
      <c r="H1" s="180"/>
      <c r="I1" s="178"/>
      <c r="J1" s="178"/>
      <c r="K1" s="114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" customHeight="1">
      <c r="A2" s="114"/>
      <c r="B2" s="178" t="s">
        <v>368</v>
      </c>
      <c r="C2" s="180"/>
      <c r="D2" s="180" t="s">
        <v>369</v>
      </c>
      <c r="E2" s="180"/>
      <c r="F2" s="178" t="s">
        <v>370</v>
      </c>
      <c r="G2" s="180">
        <v>14</v>
      </c>
      <c r="H2" s="180"/>
      <c r="I2" s="178"/>
      <c r="J2" s="178"/>
      <c r="K2" s="114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" customHeight="1">
      <c r="A3" s="114"/>
      <c r="B3" s="178" t="s">
        <v>371</v>
      </c>
      <c r="C3" s="180"/>
      <c r="D3" s="180" t="s">
        <v>367</v>
      </c>
      <c r="E3" s="180"/>
      <c r="F3" s="178"/>
      <c r="G3" s="178"/>
      <c r="H3" s="178"/>
      <c r="I3" s="178"/>
      <c r="J3" s="178"/>
      <c r="K3" s="114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" customHeight="1">
      <c r="A4" s="114"/>
      <c r="B4" s="39"/>
      <c r="C4" s="39"/>
      <c r="D4" s="39"/>
      <c r="E4" s="181"/>
      <c r="F4" s="39"/>
      <c r="G4" s="39"/>
      <c r="H4" s="39"/>
      <c r="I4" s="39"/>
      <c r="J4" s="39"/>
      <c r="K4" s="114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24" customHeight="1">
      <c r="A5" s="114"/>
      <c r="B5" s="552" t="s">
        <v>372</v>
      </c>
      <c r="C5" s="553"/>
      <c r="D5" s="553"/>
      <c r="E5" s="553"/>
      <c r="F5" s="182"/>
      <c r="G5" s="183" t="s">
        <v>271</v>
      </c>
      <c r="H5" s="184" t="s">
        <v>373</v>
      </c>
      <c r="I5" s="184" t="s">
        <v>374</v>
      </c>
      <c r="J5" s="184" t="s">
        <v>375</v>
      </c>
      <c r="K5" s="114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4" customHeight="1">
      <c r="A6" s="185"/>
      <c r="B6" s="186" t="s">
        <v>168</v>
      </c>
      <c r="C6" s="187"/>
      <c r="D6" s="187"/>
      <c r="E6" s="187"/>
      <c r="F6" s="182"/>
      <c r="G6" s="188">
        <f>SUM(G44:G46)</f>
        <v>0</v>
      </c>
      <c r="H6" s="189">
        <f>SUM(G47:G57)</f>
        <v>31</v>
      </c>
      <c r="I6" s="190">
        <f>SUM(G58:G62)</f>
        <v>0</v>
      </c>
      <c r="J6" s="191"/>
      <c r="K6" s="114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24" customHeight="1">
      <c r="A7" s="185"/>
      <c r="B7" s="186" t="s">
        <v>169</v>
      </c>
      <c r="C7" s="187"/>
      <c r="D7" s="187"/>
      <c r="E7" s="187"/>
      <c r="F7" s="182"/>
      <c r="G7" s="192">
        <f>SUM(G67)</f>
        <v>0</v>
      </c>
      <c r="H7" s="193">
        <f>SUM(G68:G74)</f>
        <v>19</v>
      </c>
      <c r="I7" s="194">
        <f>SUM(G75:G79)</f>
        <v>0</v>
      </c>
      <c r="J7" s="191"/>
      <c r="K7" s="114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4" customHeight="1">
      <c r="A8" s="185"/>
      <c r="B8" s="186" t="s">
        <v>170</v>
      </c>
      <c r="C8" s="187"/>
      <c r="D8" s="187"/>
      <c r="E8" s="187"/>
      <c r="F8" s="182"/>
      <c r="G8" s="192">
        <f>SUM(G84:G100)</f>
        <v>3.5</v>
      </c>
      <c r="H8" s="193">
        <f>SUM(G101:G107)</f>
        <v>19</v>
      </c>
      <c r="I8" s="194">
        <f>SUM(G108:G112)</f>
        <v>0</v>
      </c>
      <c r="J8" s="191"/>
      <c r="K8" s="114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24" customHeight="1">
      <c r="A9" s="185"/>
      <c r="B9" s="186" t="s">
        <v>171</v>
      </c>
      <c r="C9" s="187"/>
      <c r="D9" s="187"/>
      <c r="E9" s="187"/>
      <c r="F9" s="182"/>
      <c r="G9" s="192">
        <f>SUM(G117:G121)</f>
        <v>0.3</v>
      </c>
      <c r="H9" s="193">
        <f>SUM(G122:G130)</f>
        <v>25</v>
      </c>
      <c r="I9" s="194">
        <f>SUM(G131:G135)</f>
        <v>0</v>
      </c>
      <c r="J9" s="191"/>
      <c r="K9" s="114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24" customHeight="1">
      <c r="A10" s="185"/>
      <c r="B10" s="186" t="s">
        <v>172</v>
      </c>
      <c r="C10" s="187"/>
      <c r="D10" s="187"/>
      <c r="E10" s="187"/>
      <c r="F10" s="182"/>
      <c r="G10" s="192">
        <f>SUM(G140:G146)</f>
        <v>6.0500000000000007</v>
      </c>
      <c r="H10" s="193">
        <f>SUM(G147:G152)</f>
        <v>16</v>
      </c>
      <c r="I10" s="194">
        <f>SUM(G153:G157)</f>
        <v>0</v>
      </c>
      <c r="J10" s="191"/>
      <c r="K10" s="114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4" customHeight="1">
      <c r="A11" s="114"/>
      <c r="B11" s="39"/>
      <c r="C11" s="39"/>
      <c r="D11" s="39"/>
      <c r="E11" s="39"/>
      <c r="F11" s="39"/>
      <c r="G11" s="39"/>
      <c r="H11" s="39"/>
      <c r="I11" s="39"/>
      <c r="J11" s="39"/>
      <c r="K11" s="114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" customHeight="1">
      <c r="A12" s="114"/>
      <c r="B12" s="552" t="s">
        <v>376</v>
      </c>
      <c r="C12" s="553"/>
      <c r="D12" s="553"/>
      <c r="E12" s="553"/>
      <c r="F12" s="182"/>
      <c r="G12" s="184" t="s">
        <v>271</v>
      </c>
      <c r="H12" s="184" t="s">
        <v>373</v>
      </c>
      <c r="I12" s="184" t="s">
        <v>377</v>
      </c>
      <c r="J12" s="195" t="s">
        <v>378</v>
      </c>
      <c r="K12" s="196" t="s">
        <v>379</v>
      </c>
      <c r="L12" s="40"/>
      <c r="M12" s="197" t="s">
        <v>380</v>
      </c>
      <c r="N12" s="198" t="s">
        <v>381</v>
      </c>
      <c r="O12" s="199" t="s">
        <v>177</v>
      </c>
      <c r="P12" s="198" t="s">
        <v>382</v>
      </c>
      <c r="Q12" s="198" t="s">
        <v>383</v>
      </c>
      <c r="R12" s="198" t="s">
        <v>384</v>
      </c>
      <c r="S12" s="40"/>
      <c r="T12" s="40"/>
      <c r="U12" s="40"/>
      <c r="V12" s="40"/>
      <c r="W12" s="40"/>
      <c r="X12" s="40"/>
      <c r="Y12" s="40"/>
      <c r="Z12" s="40"/>
    </row>
    <row r="13" spans="1:26" ht="24" customHeight="1">
      <c r="A13" s="114"/>
      <c r="B13" s="186" t="s">
        <v>168</v>
      </c>
      <c r="C13" s="187"/>
      <c r="D13" s="187"/>
      <c r="E13" s="187"/>
      <c r="F13" s="182"/>
      <c r="G13" s="188">
        <f>COUNTIF(G44:G46,"&lt;&gt;0")</f>
        <v>0</v>
      </c>
      <c r="H13" s="189">
        <f>COUNTIF(G47:G57,"&lt;&gt;0")</f>
        <v>11</v>
      </c>
      <c r="I13" s="190">
        <f>COUNTIF(G58:G62,"&lt;&gt;0")</f>
        <v>0</v>
      </c>
      <c r="J13" s="191">
        <f t="shared" ref="J13:J17" si="0">IF(I13,I6/I13,0)</f>
        <v>0</v>
      </c>
      <c r="K13" s="200">
        <f t="shared" ref="K13:K17" si="1">IF(H13,H6/H13,0)</f>
        <v>2.8181818181818183</v>
      </c>
      <c r="L13" s="40"/>
      <c r="M13" s="197" t="s">
        <v>385</v>
      </c>
      <c r="N13" s="201">
        <f>$G20</f>
        <v>0</v>
      </c>
      <c r="O13" s="201">
        <f>$G21</f>
        <v>0</v>
      </c>
      <c r="P13" s="201">
        <f>$G22</f>
        <v>1</v>
      </c>
      <c r="Q13" s="201">
        <f>$G23</f>
        <v>0</v>
      </c>
      <c r="R13" s="201">
        <f>$G24</f>
        <v>1</v>
      </c>
      <c r="S13" s="40"/>
      <c r="T13" s="40"/>
      <c r="U13" s="40"/>
      <c r="V13" s="40"/>
      <c r="W13" s="40"/>
      <c r="X13" s="40"/>
      <c r="Y13" s="40"/>
      <c r="Z13" s="40"/>
    </row>
    <row r="14" spans="1:26" ht="24" customHeight="1">
      <c r="A14" s="114"/>
      <c r="B14" s="186" t="s">
        <v>169</v>
      </c>
      <c r="C14" s="187"/>
      <c r="D14" s="187"/>
      <c r="E14" s="187"/>
      <c r="F14" s="182"/>
      <c r="G14" s="192">
        <f>COUNTIF(G67,"&lt;&gt;0")</f>
        <v>0</v>
      </c>
      <c r="H14" s="193">
        <f>COUNTIF(G68:G74,"&lt;&gt;0")</f>
        <v>7</v>
      </c>
      <c r="I14" s="194">
        <f>COUNTIF(G75:G79,"&lt;&gt;0")</f>
        <v>0</v>
      </c>
      <c r="J14" s="191">
        <f t="shared" si="0"/>
        <v>0</v>
      </c>
      <c r="K14" s="200">
        <f t="shared" si="1"/>
        <v>2.7142857142857144</v>
      </c>
      <c r="L14" s="40"/>
      <c r="M14" s="197" t="s">
        <v>386</v>
      </c>
      <c r="N14" s="202">
        <f>H20</f>
        <v>2.8181818181818183</v>
      </c>
      <c r="O14" s="202">
        <f>H21</f>
        <v>2.7142857142857144</v>
      </c>
      <c r="P14" s="202">
        <f>H22</f>
        <v>2.7142857142857144</v>
      </c>
      <c r="Q14" s="202">
        <f>H23</f>
        <v>2.7777777777777777</v>
      </c>
      <c r="R14" s="202">
        <f>H24</f>
        <v>2.6666666666666665</v>
      </c>
      <c r="S14" s="40"/>
      <c r="T14" s="40"/>
      <c r="U14" s="40"/>
      <c r="V14" s="40"/>
      <c r="W14" s="40"/>
      <c r="X14" s="40"/>
      <c r="Y14" s="40"/>
      <c r="Z14" s="40"/>
    </row>
    <row r="15" spans="1:26" ht="24" customHeight="1">
      <c r="A15" s="114"/>
      <c r="B15" s="186" t="s">
        <v>170</v>
      </c>
      <c r="C15" s="187"/>
      <c r="D15" s="187"/>
      <c r="E15" s="187"/>
      <c r="F15" s="182"/>
      <c r="G15" s="192">
        <f>COUNT(G84:G100)</f>
        <v>17</v>
      </c>
      <c r="H15" s="193">
        <f>COUNTIF(G101:G107,"&lt;&gt;0")</f>
        <v>7</v>
      </c>
      <c r="I15" s="194">
        <f>COUNTIF(G108:G112,"&lt;&gt;0")</f>
        <v>0</v>
      </c>
      <c r="J15" s="191">
        <f t="shared" si="0"/>
        <v>0</v>
      </c>
      <c r="K15" s="200">
        <f t="shared" si="1"/>
        <v>2.7142857142857144</v>
      </c>
      <c r="L15" s="203"/>
      <c r="M15" s="197" t="s">
        <v>387</v>
      </c>
      <c r="N15" s="204">
        <f>I20</f>
        <v>0</v>
      </c>
      <c r="O15" s="204">
        <f>I21</f>
        <v>0</v>
      </c>
      <c r="P15" s="204">
        <f>I22</f>
        <v>0</v>
      </c>
      <c r="Q15" s="204">
        <f>I23</f>
        <v>0</v>
      </c>
      <c r="R15" s="204">
        <f>I24</f>
        <v>0</v>
      </c>
      <c r="S15" s="40"/>
      <c r="T15" s="40"/>
      <c r="U15" s="40"/>
      <c r="V15" s="40"/>
      <c r="W15" s="40"/>
      <c r="X15" s="40"/>
      <c r="Y15" s="40"/>
      <c r="Z15" s="40"/>
    </row>
    <row r="16" spans="1:26" ht="24" customHeight="1">
      <c r="A16" s="114"/>
      <c r="B16" s="186" t="s">
        <v>171</v>
      </c>
      <c r="C16" s="187"/>
      <c r="D16" s="187"/>
      <c r="E16" s="187"/>
      <c r="F16" s="182"/>
      <c r="G16" s="192">
        <f>COUNT(G117:G121)</f>
        <v>5</v>
      </c>
      <c r="H16" s="193">
        <f>COUNTIF(G122:G130,"&lt;&gt;0")</f>
        <v>9</v>
      </c>
      <c r="I16" s="194">
        <f>COUNTIF(G131:G135,"&lt;&gt;0")</f>
        <v>0</v>
      </c>
      <c r="J16" s="191">
        <f t="shared" si="0"/>
        <v>0</v>
      </c>
      <c r="K16" s="200">
        <f t="shared" si="1"/>
        <v>2.7777777777777777</v>
      </c>
      <c r="L16" s="203"/>
      <c r="M16" s="205" t="s">
        <v>388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4" customHeight="1">
      <c r="A17" s="114"/>
      <c r="B17" s="186" t="s">
        <v>172</v>
      </c>
      <c r="C17" s="187"/>
      <c r="D17" s="187"/>
      <c r="E17" s="187"/>
      <c r="F17" s="182"/>
      <c r="G17" s="192">
        <f>COUNT(G140:G146)</f>
        <v>7</v>
      </c>
      <c r="H17" s="193">
        <f>COUNTIF(G147:G152,"&lt;&gt;0")</f>
        <v>6</v>
      </c>
      <c r="I17" s="194">
        <f>COUNTIF(G153:G157,"&lt;&gt;0")</f>
        <v>0</v>
      </c>
      <c r="J17" s="191">
        <f t="shared" si="0"/>
        <v>0</v>
      </c>
      <c r="K17" s="200">
        <f t="shared" si="1"/>
        <v>2.6666666666666665</v>
      </c>
      <c r="L17" s="203"/>
      <c r="M17" s="197" t="s">
        <v>389</v>
      </c>
      <c r="N17" s="198" t="s">
        <v>390</v>
      </c>
      <c r="O17" s="199" t="s">
        <v>177</v>
      </c>
      <c r="P17" s="198" t="s">
        <v>382</v>
      </c>
      <c r="Q17" s="198" t="s">
        <v>383</v>
      </c>
      <c r="R17" s="198" t="s">
        <v>384</v>
      </c>
      <c r="S17" s="40"/>
      <c r="T17" s="40"/>
      <c r="U17" s="40"/>
      <c r="V17" s="40"/>
      <c r="W17" s="40"/>
      <c r="X17" s="40"/>
      <c r="Y17" s="40"/>
      <c r="Z17" s="40"/>
    </row>
    <row r="18" spans="1:26" ht="24" customHeight="1">
      <c r="A18" s="114"/>
      <c r="B18" s="185"/>
      <c r="C18" s="39"/>
      <c r="D18" s="39"/>
      <c r="E18" s="39"/>
      <c r="F18" s="39"/>
      <c r="G18" s="39">
        <f t="shared" ref="G18:I18" si="2">SUM(G13:G17)</f>
        <v>29</v>
      </c>
      <c r="H18" s="39">
        <f t="shared" si="2"/>
        <v>40</v>
      </c>
      <c r="I18" s="39">
        <f t="shared" si="2"/>
        <v>0</v>
      </c>
      <c r="J18" s="39"/>
      <c r="K18" s="114"/>
      <c r="L18" s="40"/>
      <c r="M18" s="206"/>
      <c r="N18" s="207">
        <f>K20</f>
        <v>0.93939393939393945</v>
      </c>
      <c r="O18" s="207">
        <f>K21</f>
        <v>0.90476190476190477</v>
      </c>
      <c r="P18" s="207">
        <f>K22</f>
        <v>1.2380952380952381</v>
      </c>
      <c r="Q18" s="207">
        <f>K23</f>
        <v>0.92592592592592593</v>
      </c>
      <c r="R18" s="207">
        <f>K24</f>
        <v>1.2222222222222221</v>
      </c>
      <c r="S18" s="40"/>
      <c r="T18" s="40"/>
      <c r="U18" s="40"/>
      <c r="V18" s="40"/>
      <c r="W18" s="40"/>
      <c r="X18" s="40"/>
      <c r="Y18" s="40"/>
      <c r="Z18" s="40"/>
    </row>
    <row r="19" spans="1:26" ht="24" customHeight="1">
      <c r="A19" s="114"/>
      <c r="B19" s="552" t="s">
        <v>391</v>
      </c>
      <c r="C19" s="553"/>
      <c r="D19" s="553"/>
      <c r="E19" s="553"/>
      <c r="F19" s="182"/>
      <c r="G19" s="208" t="s">
        <v>392</v>
      </c>
      <c r="H19" s="208" t="s">
        <v>393</v>
      </c>
      <c r="I19" s="208" t="s">
        <v>394</v>
      </c>
      <c r="J19" s="208" t="s">
        <v>395</v>
      </c>
      <c r="K19" s="209" t="s">
        <v>396</v>
      </c>
      <c r="L19" s="40"/>
      <c r="M19" s="210" t="s">
        <v>397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" customHeight="1">
      <c r="A20" s="114"/>
      <c r="B20" s="186" t="s">
        <v>398</v>
      </c>
      <c r="C20" s="187"/>
      <c r="D20" s="187"/>
      <c r="E20" s="187"/>
      <c r="F20" s="182"/>
      <c r="G20" s="211">
        <f t="shared" ref="G20:G24" si="3">IF(G6&gt;=81,3,IF(G6&gt;=61,2.5,IF(G6&gt;=41,2,IF(G6&gt;=21,1.5,IF(G6&gt;=1,1,0)))))</f>
        <v>0</v>
      </c>
      <c r="H20" s="212">
        <f t="shared" ref="H20:I20" si="4">IF(H13,H6/H13,0)</f>
        <v>2.8181818181818183</v>
      </c>
      <c r="I20" s="213">
        <f t="shared" si="4"/>
        <v>0</v>
      </c>
      <c r="J20" s="214">
        <f t="shared" ref="J20:J24" si="5">AVERAGE(G20:I20)</f>
        <v>0.93939393939393945</v>
      </c>
      <c r="K20" s="200">
        <f t="shared" ref="K20:K24" si="6">(G20+K13+J13)/3</f>
        <v>0.93939393939393945</v>
      </c>
      <c r="L20" s="40"/>
      <c r="M20" s="40"/>
      <c r="N20" s="40"/>
      <c r="O20" s="61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4" customHeight="1">
      <c r="A21" s="114"/>
      <c r="B21" s="186" t="s">
        <v>399</v>
      </c>
      <c r="C21" s="187"/>
      <c r="D21" s="187"/>
      <c r="E21" s="187"/>
      <c r="F21" s="182"/>
      <c r="G21" s="211">
        <f t="shared" si="3"/>
        <v>0</v>
      </c>
      <c r="H21" s="212">
        <f t="shared" ref="H21:I21" si="7">IF(H14,H7/H14,0)</f>
        <v>2.7142857142857144</v>
      </c>
      <c r="I21" s="213">
        <f t="shared" si="7"/>
        <v>0</v>
      </c>
      <c r="J21" s="214">
        <f t="shared" si="5"/>
        <v>0.90476190476190477</v>
      </c>
      <c r="K21" s="200">
        <f t="shared" si="6"/>
        <v>0.90476190476190477</v>
      </c>
      <c r="L21" s="215">
        <f>MIN(D28:D32)</f>
        <v>0</v>
      </c>
      <c r="M21" s="40" t="str">
        <f>LOOKUP(2,1/($D$28:$D$32=L21),$E$28:$E$32)</f>
        <v>สารสนเทศเพื่อการแก้ปัญหาความยากจน</v>
      </c>
      <c r="N21" s="40"/>
      <c r="O21" s="61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4" customHeight="1">
      <c r="A22" s="114"/>
      <c r="B22" s="186" t="s">
        <v>400</v>
      </c>
      <c r="C22" s="187"/>
      <c r="D22" s="187"/>
      <c r="E22" s="187"/>
      <c r="F22" s="182"/>
      <c r="G22" s="211">
        <f t="shared" si="3"/>
        <v>1</v>
      </c>
      <c r="H22" s="212">
        <f t="shared" ref="H22:I22" si="8">IF(H15,H8/H15,0)</f>
        <v>2.7142857142857144</v>
      </c>
      <c r="I22" s="213">
        <f t="shared" si="8"/>
        <v>0</v>
      </c>
      <c r="J22" s="214">
        <f t="shared" si="5"/>
        <v>1.2380952380952381</v>
      </c>
      <c r="K22" s="200">
        <f t="shared" si="6"/>
        <v>1.2380952380952381</v>
      </c>
      <c r="L22" s="215">
        <f>SMALL(D28:D32,2)</f>
        <v>0</v>
      </c>
      <c r="M22" s="40" t="str">
        <f t="shared" ref="M22:M25" si="9">IFERROR(VLOOKUP(L22,$D$28:$E$32,2,0), "not found")</f>
        <v>สารสนเทศเพื่อการพัฒนาด้านอาชีพ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4" customHeight="1">
      <c r="A23" s="114"/>
      <c r="B23" s="186" t="s">
        <v>401</v>
      </c>
      <c r="C23" s="187"/>
      <c r="D23" s="187"/>
      <c r="E23" s="187"/>
      <c r="F23" s="182"/>
      <c r="G23" s="211">
        <f t="shared" si="3"/>
        <v>0</v>
      </c>
      <c r="H23" s="212">
        <f t="shared" ref="H23:I23" si="10">IF(H16,H9/H16,0)</f>
        <v>2.7777777777777777</v>
      </c>
      <c r="I23" s="213">
        <f t="shared" si="10"/>
        <v>0</v>
      </c>
      <c r="J23" s="214">
        <f t="shared" si="5"/>
        <v>0.92592592592592593</v>
      </c>
      <c r="K23" s="200">
        <f t="shared" si="6"/>
        <v>0.92592592592592593</v>
      </c>
      <c r="L23" s="215">
        <f>MEDIAN(D28:D32)</f>
        <v>0</v>
      </c>
      <c r="M23" s="40" t="str">
        <f t="shared" si="9"/>
        <v>สารสนเทศเพื่อการพัฒนาด้านอาชีพ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4" customHeight="1">
      <c r="A24" s="114"/>
      <c r="B24" s="186" t="s">
        <v>402</v>
      </c>
      <c r="C24" s="187"/>
      <c r="D24" s="187"/>
      <c r="E24" s="187"/>
      <c r="F24" s="182"/>
      <c r="G24" s="211">
        <f t="shared" si="3"/>
        <v>1</v>
      </c>
      <c r="H24" s="212">
        <f t="shared" ref="H24:I24" si="11">IF(H17,H10/H17,0)</f>
        <v>2.6666666666666665</v>
      </c>
      <c r="I24" s="213">
        <f t="shared" si="11"/>
        <v>0</v>
      </c>
      <c r="J24" s="214">
        <f t="shared" si="5"/>
        <v>1.2222222222222221</v>
      </c>
      <c r="K24" s="200">
        <f t="shared" si="6"/>
        <v>1.2222222222222221</v>
      </c>
      <c r="L24" s="215">
        <f>SMALL(D28:D32,4)</f>
        <v>1</v>
      </c>
      <c r="M24" s="40" t="str">
        <f t="shared" si="9"/>
        <v>สารสนเทศเพื่อการจัดการความเสี่ยงชุมชน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4" customHeight="1">
      <c r="A25" s="114"/>
      <c r="B25" s="216" t="s">
        <v>403</v>
      </c>
      <c r="C25" s="40"/>
      <c r="D25" s="40"/>
      <c r="E25" s="40"/>
      <c r="F25" s="39"/>
      <c r="G25" s="81"/>
      <c r="H25" s="217"/>
      <c r="I25" s="218"/>
      <c r="J25" s="219"/>
      <c r="K25" s="220"/>
      <c r="L25" s="215">
        <f>MAX(D28:D32)</f>
        <v>1</v>
      </c>
      <c r="M25" s="40" t="str">
        <f t="shared" si="9"/>
        <v>สารสนเทศเพื่อการจัดการความเสี่ยงชุมชน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4" customHeight="1">
      <c r="A26" s="47"/>
      <c r="B26" s="221"/>
      <c r="C26" s="221"/>
      <c r="D26" s="221"/>
      <c r="E26" s="39"/>
      <c r="F26" s="49"/>
      <c r="G26" s="222"/>
      <c r="H26" s="223"/>
      <c r="I26" s="222"/>
      <c r="J26" s="222"/>
      <c r="K26" s="11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4" customHeight="1">
      <c r="A27" s="114"/>
      <c r="B27" s="224" t="s">
        <v>404</v>
      </c>
      <c r="C27" s="224" t="s">
        <v>405</v>
      </c>
      <c r="D27" s="224" t="s">
        <v>406</v>
      </c>
      <c r="E27" s="225" t="s">
        <v>407</v>
      </c>
      <c r="F27" s="225"/>
      <c r="G27" s="49"/>
      <c r="H27" s="226" t="s">
        <v>404</v>
      </c>
      <c r="I27" s="226" t="s">
        <v>405</v>
      </c>
      <c r="J27" s="226" t="s">
        <v>406</v>
      </c>
      <c r="K27" s="227" t="s">
        <v>408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24" customHeight="1">
      <c r="A28" s="228"/>
      <c r="B28" s="224" t="s">
        <v>182</v>
      </c>
      <c r="C28" s="229">
        <v>1</v>
      </c>
      <c r="D28" s="230">
        <f t="shared" ref="D28:D32" si="12">G20</f>
        <v>0</v>
      </c>
      <c r="E28" s="231" t="s">
        <v>280</v>
      </c>
      <c r="F28" s="232"/>
      <c r="G28" s="233"/>
      <c r="H28" s="226" t="s">
        <v>183</v>
      </c>
      <c r="I28" s="226">
        <v>1</v>
      </c>
      <c r="J28" s="234">
        <f t="shared" ref="J28:J32" si="13">H20</f>
        <v>2.8181818181818183</v>
      </c>
      <c r="K28" s="235" t="s">
        <v>280</v>
      </c>
      <c r="L28" s="228"/>
      <c r="M28" s="228"/>
      <c r="N28" s="40"/>
      <c r="O28" s="236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</row>
    <row r="29" spans="1:26" ht="24" customHeight="1">
      <c r="A29" s="228"/>
      <c r="B29" s="224" t="s">
        <v>182</v>
      </c>
      <c r="C29" s="229">
        <v>2</v>
      </c>
      <c r="D29" s="230">
        <f t="shared" si="12"/>
        <v>0</v>
      </c>
      <c r="E29" s="231" t="s">
        <v>409</v>
      </c>
      <c r="F29" s="232"/>
      <c r="G29" s="233"/>
      <c r="H29" s="226" t="s">
        <v>183</v>
      </c>
      <c r="I29" s="226">
        <v>2</v>
      </c>
      <c r="J29" s="234">
        <f t="shared" si="13"/>
        <v>2.7142857142857144</v>
      </c>
      <c r="K29" s="235" t="s">
        <v>409</v>
      </c>
      <c r="L29" s="228"/>
      <c r="M29" s="237"/>
      <c r="N29" s="40"/>
      <c r="O29" s="236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</row>
    <row r="30" spans="1:26" ht="24" customHeight="1">
      <c r="A30" s="228"/>
      <c r="B30" s="224" t="s">
        <v>182</v>
      </c>
      <c r="C30" s="229">
        <v>3</v>
      </c>
      <c r="D30" s="230">
        <f t="shared" si="12"/>
        <v>1</v>
      </c>
      <c r="E30" s="231" t="s">
        <v>410</v>
      </c>
      <c r="F30" s="232"/>
      <c r="G30" s="233"/>
      <c r="H30" s="226" t="s">
        <v>183</v>
      </c>
      <c r="I30" s="226">
        <v>3</v>
      </c>
      <c r="J30" s="234">
        <f t="shared" si="13"/>
        <v>2.7142857142857144</v>
      </c>
      <c r="K30" s="235" t="s">
        <v>410</v>
      </c>
      <c r="L30" s="228"/>
      <c r="M30" s="237"/>
      <c r="N30" s="40"/>
      <c r="O30" s="236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</row>
    <row r="31" spans="1:26" ht="24" customHeight="1">
      <c r="A31" s="228"/>
      <c r="B31" s="224" t="s">
        <v>182</v>
      </c>
      <c r="C31" s="229">
        <v>4</v>
      </c>
      <c r="D31" s="230">
        <f t="shared" si="12"/>
        <v>0</v>
      </c>
      <c r="E31" s="231" t="s">
        <v>411</v>
      </c>
      <c r="F31" s="238"/>
      <c r="G31" s="239"/>
      <c r="H31" s="226" t="s">
        <v>183</v>
      </c>
      <c r="I31" s="226">
        <v>4</v>
      </c>
      <c r="J31" s="234">
        <f t="shared" si="13"/>
        <v>2.7777777777777777</v>
      </c>
      <c r="K31" s="235" t="s">
        <v>411</v>
      </c>
      <c r="L31" s="228"/>
      <c r="M31" s="240"/>
      <c r="N31" s="40"/>
      <c r="O31" s="236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</row>
    <row r="32" spans="1:26" ht="24" customHeight="1">
      <c r="A32" s="228"/>
      <c r="B32" s="224" t="s">
        <v>182</v>
      </c>
      <c r="C32" s="229">
        <v>5</v>
      </c>
      <c r="D32" s="230">
        <f t="shared" si="12"/>
        <v>1</v>
      </c>
      <c r="E32" s="231" t="s">
        <v>340</v>
      </c>
      <c r="F32" s="238"/>
      <c r="G32" s="239"/>
      <c r="H32" s="226" t="s">
        <v>183</v>
      </c>
      <c r="I32" s="226">
        <v>5</v>
      </c>
      <c r="J32" s="234">
        <f t="shared" si="13"/>
        <v>2.6666666666666665</v>
      </c>
      <c r="K32" s="235" t="s">
        <v>340</v>
      </c>
      <c r="L32" s="228"/>
      <c r="M32" s="241"/>
      <c r="N32" s="228"/>
      <c r="O32" s="236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</row>
    <row r="33" spans="1:26" ht="24" customHeight="1">
      <c r="A33" s="47"/>
      <c r="B33" s="216" t="s">
        <v>412</v>
      </c>
      <c r="C33" s="50"/>
      <c r="D33" s="49"/>
      <c r="E33" s="221"/>
      <c r="F33" s="81"/>
      <c r="G33" s="50"/>
      <c r="H33" s="216" t="s">
        <v>412</v>
      </c>
      <c r="I33" s="81"/>
      <c r="J33" s="49"/>
      <c r="K33" s="47"/>
      <c r="L33" s="40"/>
      <c r="M33" s="242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4" customHeight="1">
      <c r="A34" s="47"/>
      <c r="B34" s="243" t="s">
        <v>404</v>
      </c>
      <c r="C34" s="243" t="s">
        <v>405</v>
      </c>
      <c r="D34" s="243" t="s">
        <v>406</v>
      </c>
      <c r="E34" s="244" t="s">
        <v>413</v>
      </c>
      <c r="F34" s="245"/>
      <c r="G34" s="39"/>
      <c r="H34" s="246" t="s">
        <v>404</v>
      </c>
      <c r="I34" s="246" t="s">
        <v>405</v>
      </c>
      <c r="J34" s="246" t="s">
        <v>406</v>
      </c>
      <c r="K34" s="247" t="s">
        <v>414</v>
      </c>
      <c r="L34" s="50"/>
      <c r="M34" s="242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4" customHeight="1">
      <c r="A35" s="47"/>
      <c r="B35" s="243" t="s">
        <v>184</v>
      </c>
      <c r="C35" s="248">
        <v>1</v>
      </c>
      <c r="D35" s="249">
        <f t="shared" ref="D35:D39" si="14">I20</f>
        <v>0</v>
      </c>
      <c r="E35" s="250" t="s">
        <v>280</v>
      </c>
      <c r="F35" s="251"/>
      <c r="G35" s="39"/>
      <c r="H35" s="246" t="s">
        <v>415</v>
      </c>
      <c r="I35" s="246">
        <v>1</v>
      </c>
      <c r="J35" s="252">
        <f t="shared" ref="J35:J39" si="15">K20</f>
        <v>0.93939393939393945</v>
      </c>
      <c r="K35" s="253" t="s">
        <v>280</v>
      </c>
      <c r="L35" s="241"/>
      <c r="M35" s="242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24" customHeight="1">
      <c r="A36" s="47"/>
      <c r="B36" s="243" t="s">
        <v>184</v>
      </c>
      <c r="C36" s="248">
        <v>2</v>
      </c>
      <c r="D36" s="249">
        <f t="shared" si="14"/>
        <v>0</v>
      </c>
      <c r="E36" s="250" t="s">
        <v>409</v>
      </c>
      <c r="F36" s="251"/>
      <c r="G36" s="39"/>
      <c r="H36" s="246" t="s">
        <v>415</v>
      </c>
      <c r="I36" s="246">
        <v>2</v>
      </c>
      <c r="J36" s="252">
        <f t="shared" si="15"/>
        <v>0.90476190476190477</v>
      </c>
      <c r="K36" s="253" t="s">
        <v>409</v>
      </c>
      <c r="L36" s="241"/>
      <c r="M36" s="242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24" customHeight="1">
      <c r="A37" s="47"/>
      <c r="B37" s="243" t="s">
        <v>184</v>
      </c>
      <c r="C37" s="248">
        <v>3</v>
      </c>
      <c r="D37" s="249">
        <f t="shared" si="14"/>
        <v>0</v>
      </c>
      <c r="E37" s="250" t="s">
        <v>410</v>
      </c>
      <c r="F37" s="251"/>
      <c r="G37" s="39"/>
      <c r="H37" s="246" t="s">
        <v>415</v>
      </c>
      <c r="I37" s="246">
        <v>3</v>
      </c>
      <c r="J37" s="252">
        <f t="shared" si="15"/>
        <v>1.2380952380952381</v>
      </c>
      <c r="K37" s="253" t="s">
        <v>410</v>
      </c>
      <c r="L37" s="241"/>
      <c r="M37" s="242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24" customHeight="1">
      <c r="A38" s="47"/>
      <c r="B38" s="243" t="s">
        <v>184</v>
      </c>
      <c r="C38" s="248">
        <v>4</v>
      </c>
      <c r="D38" s="249">
        <f t="shared" si="14"/>
        <v>0</v>
      </c>
      <c r="E38" s="250" t="s">
        <v>411</v>
      </c>
      <c r="F38" s="251"/>
      <c r="G38" s="39"/>
      <c r="H38" s="246" t="s">
        <v>415</v>
      </c>
      <c r="I38" s="246">
        <v>4</v>
      </c>
      <c r="J38" s="252">
        <f t="shared" si="15"/>
        <v>0.92592592592592593</v>
      </c>
      <c r="K38" s="253" t="s">
        <v>411</v>
      </c>
      <c r="L38" s="241"/>
      <c r="M38" s="242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24" customHeight="1">
      <c r="A39" s="47"/>
      <c r="B39" s="243" t="s">
        <v>184</v>
      </c>
      <c r="C39" s="248">
        <v>5</v>
      </c>
      <c r="D39" s="249">
        <f t="shared" si="14"/>
        <v>0</v>
      </c>
      <c r="E39" s="250" t="s">
        <v>340</v>
      </c>
      <c r="F39" s="251"/>
      <c r="G39" s="50"/>
      <c r="H39" s="246" t="s">
        <v>415</v>
      </c>
      <c r="I39" s="246">
        <v>5</v>
      </c>
      <c r="J39" s="252">
        <f t="shared" si="15"/>
        <v>1.2222222222222221</v>
      </c>
      <c r="K39" s="253" t="s">
        <v>340</v>
      </c>
      <c r="L39" s="241"/>
      <c r="M39" s="254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24" customHeight="1">
      <c r="A40" s="47"/>
      <c r="B40" s="216" t="s">
        <v>412</v>
      </c>
      <c r="C40" s="255"/>
      <c r="D40" s="241"/>
      <c r="E40" s="50"/>
      <c r="F40" s="50"/>
      <c r="G40" s="50"/>
      <c r="H40" s="216" t="s">
        <v>416</v>
      </c>
      <c r="I40" s="49"/>
      <c r="J40" s="256"/>
      <c r="K40" s="257"/>
      <c r="L40" s="241"/>
      <c r="M40" s="254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24" customHeight="1">
      <c r="A41" s="47"/>
      <c r="B41" s="256"/>
      <c r="C41" s="255"/>
      <c r="D41" s="241"/>
      <c r="E41" s="50"/>
      <c r="F41" s="50"/>
      <c r="G41" s="50"/>
      <c r="H41" s="49"/>
      <c r="I41" s="49"/>
      <c r="J41" s="256"/>
      <c r="K41" s="257"/>
      <c r="L41" s="241"/>
      <c r="M41" s="254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24" customHeight="1">
      <c r="A42" s="114"/>
      <c r="B42" s="258" t="str">
        <f t="shared" ref="B42:E42" si="16">H35</f>
        <v>avgs</v>
      </c>
      <c r="C42" s="259">
        <f t="shared" si="16"/>
        <v>1</v>
      </c>
      <c r="D42" s="260">
        <f t="shared" si="16"/>
        <v>0.93939393939393945</v>
      </c>
      <c r="E42" s="260" t="str">
        <f t="shared" si="16"/>
        <v>สารสนเทศเพื่อการพัฒนาด้านอาชีพ</v>
      </c>
      <c r="F42" s="261"/>
      <c r="G42" s="262" t="s">
        <v>417</v>
      </c>
      <c r="H42" s="262" t="s">
        <v>277</v>
      </c>
      <c r="I42" s="263" t="s">
        <v>273</v>
      </c>
      <c r="J42" s="39"/>
      <c r="K42" s="114"/>
      <c r="L42" s="50"/>
      <c r="M42" s="50"/>
      <c r="N42" s="50"/>
      <c r="O42" s="50"/>
      <c r="P42" s="50"/>
      <c r="Q42" s="50"/>
      <c r="R42" s="50"/>
      <c r="S42" s="40"/>
      <c r="T42" s="40"/>
      <c r="U42" s="40"/>
      <c r="V42" s="40"/>
      <c r="W42" s="40"/>
      <c r="X42" s="40"/>
      <c r="Y42" s="40"/>
      <c r="Z42" s="40"/>
    </row>
    <row r="43" spans="1:26" ht="24" customHeight="1">
      <c r="A43" s="114"/>
      <c r="B43" s="264" t="str">
        <f>K35</f>
        <v>สารสนเทศเพื่อการพัฒนาด้านอาชีพ</v>
      </c>
      <c r="C43" s="265"/>
      <c r="D43" s="265"/>
      <c r="E43" s="265"/>
      <c r="F43" s="266"/>
      <c r="G43" s="266" t="s">
        <v>418</v>
      </c>
      <c r="H43" s="267" t="s">
        <v>419</v>
      </c>
      <c r="I43" s="268" t="s">
        <v>420</v>
      </c>
      <c r="J43" s="39"/>
      <c r="K43" s="114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40"/>
      <c r="Y43" s="40"/>
      <c r="Z43" s="40"/>
    </row>
    <row r="44" spans="1:26" ht="24" customHeight="1">
      <c r="A44" s="114"/>
      <c r="B44" s="269" t="s">
        <v>421</v>
      </c>
      <c r="C44" s="270"/>
      <c r="D44" s="270"/>
      <c r="E44" s="270"/>
      <c r="F44" s="270"/>
      <c r="G44" s="271">
        <f>'1.Input'!D23</f>
        <v>0</v>
      </c>
      <c r="H44" s="272"/>
      <c r="I44" s="273">
        <f>'1.Input'!E23</f>
        <v>5</v>
      </c>
      <c r="J44" s="39"/>
      <c r="K44" s="114"/>
      <c r="L44" s="50"/>
      <c r="M44" s="50"/>
      <c r="N44" s="50"/>
      <c r="O44" s="50"/>
      <c r="P44" s="50"/>
      <c r="Q44" s="50"/>
      <c r="R44" s="50"/>
      <c r="S44" s="49"/>
      <c r="T44" s="274"/>
      <c r="U44" s="274"/>
      <c r="V44" s="274"/>
      <c r="W44" s="274"/>
      <c r="X44" s="40"/>
      <c r="Y44" s="40"/>
      <c r="Z44" s="40"/>
    </row>
    <row r="45" spans="1:26" ht="24" customHeight="1">
      <c r="A45" s="50"/>
      <c r="B45" s="275" t="s">
        <v>206</v>
      </c>
      <c r="C45" s="276"/>
      <c r="D45" s="276"/>
      <c r="E45" s="276"/>
      <c r="F45" s="276"/>
      <c r="G45" s="277">
        <f>'1.Input'!D25</f>
        <v>0</v>
      </c>
      <c r="H45" s="278"/>
      <c r="I45" s="279">
        <f>'1.Input'!E25</f>
        <v>5</v>
      </c>
      <c r="J45" s="49"/>
      <c r="K45" s="47"/>
      <c r="L45" s="50"/>
      <c r="M45" s="50"/>
      <c r="N45" s="50"/>
      <c r="O45" s="50"/>
      <c r="P45" s="50"/>
      <c r="Q45" s="50"/>
      <c r="R45" s="50"/>
      <c r="S45" s="49"/>
      <c r="T45" s="50"/>
      <c r="U45" s="50"/>
      <c r="V45" s="50"/>
      <c r="W45" s="50"/>
      <c r="X45" s="50"/>
      <c r="Y45" s="50"/>
      <c r="Z45" s="50"/>
    </row>
    <row r="46" spans="1:26" ht="24" customHeight="1">
      <c r="A46" s="221"/>
      <c r="B46" s="275" t="s">
        <v>211</v>
      </c>
      <c r="C46" s="276"/>
      <c r="D46" s="276"/>
      <c r="E46" s="276"/>
      <c r="F46" s="276"/>
      <c r="G46" s="277">
        <f>'1.Input'!D26</f>
        <v>0</v>
      </c>
      <c r="H46" s="278"/>
      <c r="I46" s="279">
        <f>'1.Input'!E26</f>
        <v>5</v>
      </c>
      <c r="J46" s="49"/>
      <c r="K46" s="47"/>
      <c r="L46" s="221"/>
      <c r="M46" s="50"/>
      <c r="N46" s="50"/>
      <c r="O46" s="50"/>
      <c r="P46" s="50"/>
      <c r="Q46" s="50"/>
      <c r="R46" s="50"/>
      <c r="S46" s="49"/>
      <c r="T46" s="50"/>
      <c r="U46" s="50"/>
      <c r="V46" s="50"/>
      <c r="W46" s="50"/>
      <c r="X46" s="221"/>
      <c r="Y46" s="221"/>
      <c r="Z46" s="221"/>
    </row>
    <row r="47" spans="1:26" ht="24" customHeight="1">
      <c r="A47" s="50"/>
      <c r="B47" s="280" t="s">
        <v>216</v>
      </c>
      <c r="C47" s="281"/>
      <c r="D47" s="281"/>
      <c r="E47" s="281"/>
      <c r="F47" s="282"/>
      <c r="G47" s="277">
        <f>'1.Input'!I9</f>
        <v>3</v>
      </c>
      <c r="H47" s="50"/>
      <c r="I47" s="279"/>
      <c r="J47" s="49"/>
      <c r="K47" s="47"/>
      <c r="L47" s="50"/>
      <c r="M47" s="50"/>
      <c r="N47" s="50"/>
      <c r="O47" s="50"/>
      <c r="P47" s="50"/>
      <c r="Q47" s="50"/>
      <c r="R47" s="50"/>
      <c r="S47" s="49"/>
      <c r="T47" s="50"/>
      <c r="U47" s="50"/>
      <c r="V47" s="50"/>
      <c r="W47" s="50"/>
      <c r="X47" s="50"/>
      <c r="Y47" s="50"/>
      <c r="Z47" s="50"/>
    </row>
    <row r="48" spans="1:26" ht="24" customHeight="1">
      <c r="A48" s="50"/>
      <c r="B48" s="280" t="s">
        <v>220</v>
      </c>
      <c r="C48" s="281"/>
      <c r="D48" s="281"/>
      <c r="E48" s="281"/>
      <c r="F48" s="282"/>
      <c r="G48" s="277">
        <f>'1.Input'!I11</f>
        <v>3</v>
      </c>
      <c r="H48" s="50"/>
      <c r="I48" s="279"/>
      <c r="J48" s="49"/>
      <c r="K48" s="47"/>
      <c r="L48" s="50"/>
      <c r="M48" s="50"/>
      <c r="N48" s="50"/>
      <c r="O48" s="50"/>
      <c r="P48" s="50"/>
      <c r="Q48" s="50"/>
      <c r="R48" s="50"/>
      <c r="S48" s="49"/>
      <c r="T48" s="50"/>
      <c r="U48" s="50"/>
      <c r="V48" s="50"/>
      <c r="W48" s="50"/>
      <c r="X48" s="50"/>
      <c r="Y48" s="50"/>
      <c r="Z48" s="50"/>
    </row>
    <row r="49" spans="1:26" ht="24" customHeight="1">
      <c r="A49" s="50"/>
      <c r="B49" s="280" t="s">
        <v>225</v>
      </c>
      <c r="C49" s="281"/>
      <c r="D49" s="281"/>
      <c r="E49" s="281"/>
      <c r="F49" s="282"/>
      <c r="G49" s="277">
        <f>'1.Input'!I13</f>
        <v>3</v>
      </c>
      <c r="H49" s="50"/>
      <c r="I49" s="279"/>
      <c r="J49" s="49"/>
      <c r="K49" s="47"/>
      <c r="L49" s="50"/>
      <c r="M49" s="50"/>
      <c r="N49" s="50"/>
      <c r="O49" s="50"/>
      <c r="P49" s="50"/>
      <c r="Q49" s="50"/>
      <c r="R49" s="50"/>
      <c r="S49" s="283"/>
      <c r="T49" s="50"/>
      <c r="U49" s="50"/>
      <c r="V49" s="50"/>
      <c r="W49" s="50"/>
      <c r="X49" s="50"/>
      <c r="Y49" s="50"/>
      <c r="Z49" s="50"/>
    </row>
    <row r="50" spans="1:26" ht="24" customHeight="1">
      <c r="A50" s="50"/>
      <c r="B50" s="280" t="s">
        <v>230</v>
      </c>
      <c r="C50" s="281"/>
      <c r="D50" s="281"/>
      <c r="E50" s="281"/>
      <c r="F50" s="282"/>
      <c r="G50" s="277">
        <f>'1.Input'!I14</f>
        <v>2</v>
      </c>
      <c r="H50" s="50"/>
      <c r="I50" s="279"/>
      <c r="J50" s="49"/>
      <c r="K50" s="47"/>
      <c r="L50" s="50"/>
      <c r="M50" s="50"/>
      <c r="N50" s="50"/>
      <c r="O50" s="50"/>
      <c r="P50" s="50"/>
      <c r="Q50" s="50"/>
      <c r="R50" s="50"/>
      <c r="S50" s="49"/>
      <c r="T50" s="274"/>
      <c r="U50" s="274"/>
      <c r="V50" s="274"/>
      <c r="W50" s="274"/>
      <c r="X50" s="50"/>
      <c r="Y50" s="50"/>
      <c r="Z50" s="50"/>
    </row>
    <row r="51" spans="1:26" ht="24" customHeight="1">
      <c r="A51" s="50"/>
      <c r="B51" s="280" t="s">
        <v>233</v>
      </c>
      <c r="C51" s="281"/>
      <c r="D51" s="281"/>
      <c r="E51" s="281"/>
      <c r="F51" s="282"/>
      <c r="G51" s="277">
        <f>'1.Input'!I15</f>
        <v>3</v>
      </c>
      <c r="H51" s="50"/>
      <c r="I51" s="279"/>
      <c r="J51" s="49"/>
      <c r="K51" s="284"/>
      <c r="L51" s="50"/>
      <c r="M51" s="50"/>
      <c r="N51" s="50"/>
      <c r="O51" s="50"/>
      <c r="P51" s="50"/>
      <c r="Q51" s="50"/>
      <c r="R51" s="50"/>
      <c r="S51" s="49"/>
      <c r="T51" s="50"/>
      <c r="U51" s="50"/>
      <c r="V51" s="50"/>
      <c r="W51" s="50"/>
      <c r="X51" s="50"/>
      <c r="Y51" s="50"/>
      <c r="Z51" s="50"/>
    </row>
    <row r="52" spans="1:26" ht="24" customHeight="1">
      <c r="A52" s="50"/>
      <c r="B52" s="280" t="s">
        <v>237</v>
      </c>
      <c r="C52" s="281"/>
      <c r="D52" s="281"/>
      <c r="E52" s="281"/>
      <c r="F52" s="282"/>
      <c r="G52" s="277">
        <f>'1.Input'!I16</f>
        <v>3</v>
      </c>
      <c r="H52" s="50"/>
      <c r="I52" s="279"/>
      <c r="J52" s="49"/>
      <c r="K52" s="47"/>
      <c r="L52" s="50"/>
      <c r="M52" s="50"/>
      <c r="N52" s="50"/>
      <c r="O52" s="50"/>
      <c r="P52" s="50"/>
      <c r="Q52" s="50"/>
      <c r="R52" s="50"/>
      <c r="S52" s="49"/>
      <c r="T52" s="50"/>
      <c r="U52" s="50"/>
      <c r="V52" s="50"/>
      <c r="W52" s="50"/>
      <c r="X52" s="50"/>
      <c r="Y52" s="50"/>
      <c r="Z52" s="50"/>
    </row>
    <row r="53" spans="1:26" ht="24" customHeight="1">
      <c r="A53" s="50"/>
      <c r="B53" s="280" t="s">
        <v>239</v>
      </c>
      <c r="C53" s="281"/>
      <c r="D53" s="281"/>
      <c r="E53" s="281"/>
      <c r="F53" s="282"/>
      <c r="G53" s="277">
        <f>'1.Input'!I17</f>
        <v>3</v>
      </c>
      <c r="H53" s="50"/>
      <c r="I53" s="279"/>
      <c r="J53" s="49"/>
      <c r="K53" s="47"/>
      <c r="L53" s="50"/>
      <c r="M53" s="50"/>
      <c r="N53" s="50"/>
      <c r="O53" s="50"/>
      <c r="P53" s="50"/>
      <c r="Q53" s="50"/>
      <c r="R53" s="50"/>
      <c r="S53" s="283"/>
      <c r="T53" s="50"/>
      <c r="U53" s="50"/>
      <c r="V53" s="50"/>
      <c r="W53" s="50"/>
      <c r="X53" s="50"/>
      <c r="Y53" s="50"/>
      <c r="Z53" s="50"/>
    </row>
    <row r="54" spans="1:26" ht="24" customHeight="1">
      <c r="A54" s="50"/>
      <c r="B54" s="280" t="s">
        <v>244</v>
      </c>
      <c r="C54" s="281"/>
      <c r="D54" s="281"/>
      <c r="E54" s="281"/>
      <c r="F54" s="282"/>
      <c r="G54" s="277">
        <f>'1.Input'!I18</f>
        <v>3</v>
      </c>
      <c r="H54" s="50"/>
      <c r="I54" s="279"/>
      <c r="J54" s="49"/>
      <c r="K54" s="47"/>
      <c r="L54" s="50"/>
      <c r="M54" s="50"/>
      <c r="N54" s="50"/>
      <c r="O54" s="50"/>
      <c r="P54" s="50"/>
      <c r="Q54" s="50"/>
      <c r="R54" s="50"/>
      <c r="S54" s="283"/>
      <c r="T54" s="50"/>
      <c r="U54" s="50"/>
      <c r="V54" s="50"/>
      <c r="W54" s="50"/>
      <c r="X54" s="50"/>
      <c r="Y54" s="50"/>
      <c r="Z54" s="50"/>
    </row>
    <row r="55" spans="1:26" ht="24" customHeight="1">
      <c r="A55" s="50"/>
      <c r="B55" s="280" t="s">
        <v>235</v>
      </c>
      <c r="C55" s="281"/>
      <c r="D55" s="281"/>
      <c r="E55" s="281"/>
      <c r="F55" s="282"/>
      <c r="G55" s="277">
        <f>'1.Input'!I28</f>
        <v>2</v>
      </c>
      <c r="H55" s="50"/>
      <c r="I55" s="279"/>
      <c r="J55" s="49"/>
      <c r="K55" s="47"/>
      <c r="L55" s="50"/>
      <c r="M55" s="50"/>
      <c r="N55" s="50"/>
      <c r="O55" s="50"/>
      <c r="P55" s="50"/>
      <c r="Q55" s="50"/>
      <c r="R55" s="50"/>
      <c r="S55" s="283"/>
      <c r="T55" s="50"/>
      <c r="U55" s="50"/>
      <c r="V55" s="50"/>
      <c r="W55" s="50"/>
      <c r="X55" s="50"/>
      <c r="Y55" s="50"/>
      <c r="Z55" s="50"/>
    </row>
    <row r="56" spans="1:26" ht="24" customHeight="1">
      <c r="A56" s="50"/>
      <c r="B56" s="280" t="s">
        <v>251</v>
      </c>
      <c r="C56" s="281"/>
      <c r="D56" s="281"/>
      <c r="E56" s="281"/>
      <c r="F56" s="282"/>
      <c r="G56" s="277">
        <f>'1.Input'!I31</f>
        <v>3</v>
      </c>
      <c r="H56" s="50"/>
      <c r="I56" s="279"/>
      <c r="J56" s="49"/>
      <c r="K56" s="47"/>
      <c r="L56" s="50"/>
      <c r="M56" s="50"/>
      <c r="N56" s="50"/>
      <c r="O56" s="50"/>
      <c r="P56" s="50"/>
      <c r="Q56" s="50"/>
      <c r="R56" s="50"/>
      <c r="S56" s="49"/>
      <c r="T56" s="274"/>
      <c r="U56" s="274"/>
      <c r="V56" s="274"/>
      <c r="W56" s="274"/>
      <c r="X56" s="50"/>
      <c r="Y56" s="50"/>
      <c r="Z56" s="50"/>
    </row>
    <row r="57" spans="1:26" ht="24" customHeight="1">
      <c r="A57" s="50"/>
      <c r="B57" s="280" t="s">
        <v>256</v>
      </c>
      <c r="C57" s="281"/>
      <c r="D57" s="281"/>
      <c r="E57" s="281"/>
      <c r="F57" s="282"/>
      <c r="G57" s="277">
        <f>'1.Input'!I33</f>
        <v>3</v>
      </c>
      <c r="H57" s="50"/>
      <c r="I57" s="279"/>
      <c r="J57" s="49"/>
      <c r="K57" s="47"/>
      <c r="L57" s="50"/>
      <c r="M57" s="50"/>
      <c r="N57" s="50"/>
      <c r="O57" s="50"/>
      <c r="P57" s="50"/>
      <c r="Q57" s="50"/>
      <c r="R57" s="50"/>
      <c r="S57" s="49"/>
      <c r="T57" s="50"/>
      <c r="U57" s="50"/>
      <c r="V57" s="50"/>
      <c r="W57" s="50"/>
      <c r="X57" s="50"/>
      <c r="Y57" s="50"/>
      <c r="Z57" s="50"/>
    </row>
    <row r="58" spans="1:26" ht="24" customHeight="1">
      <c r="A58" s="50"/>
      <c r="B58" s="285" t="s">
        <v>422</v>
      </c>
      <c r="C58" s="286"/>
      <c r="D58" s="286"/>
      <c r="E58" s="286"/>
      <c r="F58" s="287"/>
      <c r="G58" s="278">
        <f>'1.Input'!N7</f>
        <v>0</v>
      </c>
      <c r="H58" s="50"/>
      <c r="I58" s="279"/>
      <c r="J58" s="49"/>
      <c r="K58" s="47"/>
      <c r="L58" s="50"/>
      <c r="M58" s="50"/>
      <c r="N58" s="50"/>
      <c r="O58" s="50"/>
      <c r="P58" s="50"/>
      <c r="Q58" s="50"/>
      <c r="R58" s="50"/>
      <c r="S58" s="49"/>
      <c r="T58" s="50"/>
      <c r="U58" s="50"/>
      <c r="V58" s="50"/>
      <c r="W58" s="50"/>
      <c r="X58" s="50"/>
      <c r="Y58" s="50"/>
      <c r="Z58" s="50"/>
    </row>
    <row r="59" spans="1:26" ht="24" customHeight="1">
      <c r="A59" s="50"/>
      <c r="B59" s="285" t="s">
        <v>423</v>
      </c>
      <c r="C59" s="286"/>
      <c r="D59" s="286"/>
      <c r="E59" s="286"/>
      <c r="F59" s="287"/>
      <c r="G59" s="278">
        <f>'1.Input'!N8</f>
        <v>0</v>
      </c>
      <c r="H59" s="50"/>
      <c r="I59" s="279"/>
      <c r="J59" s="49"/>
      <c r="K59" s="47"/>
      <c r="L59" s="50"/>
      <c r="M59" s="50"/>
      <c r="N59" s="50"/>
      <c r="O59" s="50"/>
      <c r="P59" s="50"/>
      <c r="Q59" s="50"/>
      <c r="R59" s="50"/>
      <c r="S59" s="49"/>
      <c r="T59" s="50"/>
      <c r="U59" s="50"/>
      <c r="V59" s="50"/>
      <c r="W59" s="50"/>
      <c r="X59" s="50"/>
      <c r="Y59" s="50"/>
      <c r="Z59" s="50"/>
    </row>
    <row r="60" spans="1:26" ht="24" customHeight="1">
      <c r="A60" s="50"/>
      <c r="B60" s="285" t="s">
        <v>424</v>
      </c>
      <c r="C60" s="286"/>
      <c r="D60" s="286"/>
      <c r="E60" s="286"/>
      <c r="F60" s="287"/>
      <c r="G60" s="278">
        <f>'1.Input'!N9</f>
        <v>0</v>
      </c>
      <c r="H60" s="50"/>
      <c r="I60" s="279"/>
      <c r="J60" s="49"/>
      <c r="K60" s="47"/>
      <c r="L60" s="50"/>
      <c r="M60" s="50"/>
      <c r="N60" s="50"/>
      <c r="O60" s="50"/>
      <c r="P60" s="50"/>
      <c r="Q60" s="50"/>
      <c r="R60" s="50"/>
      <c r="S60" s="49"/>
      <c r="T60" s="50"/>
      <c r="U60" s="50"/>
      <c r="V60" s="50"/>
      <c r="W60" s="50"/>
      <c r="X60" s="50"/>
      <c r="Y60" s="50"/>
      <c r="Z60" s="50"/>
    </row>
    <row r="61" spans="1:26" ht="24" customHeight="1">
      <c r="A61" s="50"/>
      <c r="B61" s="285" t="s">
        <v>425</v>
      </c>
      <c r="C61" s="286"/>
      <c r="D61" s="286"/>
      <c r="E61" s="286"/>
      <c r="F61" s="287"/>
      <c r="G61" s="278">
        <f>'1.Input'!N10</f>
        <v>0</v>
      </c>
      <c r="H61" s="50"/>
      <c r="I61" s="279"/>
      <c r="J61" s="49"/>
      <c r="K61" s="47"/>
      <c r="L61" s="50"/>
      <c r="M61" s="50"/>
      <c r="N61" s="50"/>
      <c r="O61" s="50"/>
      <c r="P61" s="50"/>
      <c r="Q61" s="50"/>
      <c r="R61" s="50"/>
      <c r="S61" s="49"/>
      <c r="T61" s="50"/>
      <c r="U61" s="50"/>
      <c r="V61" s="50"/>
      <c r="W61" s="50"/>
      <c r="X61" s="50"/>
      <c r="Y61" s="50"/>
      <c r="Z61" s="50"/>
    </row>
    <row r="62" spans="1:26" ht="24" customHeight="1">
      <c r="A62" s="50"/>
      <c r="B62" s="288" t="s">
        <v>426</v>
      </c>
      <c r="C62" s="289"/>
      <c r="D62" s="289"/>
      <c r="E62" s="289"/>
      <c r="F62" s="290"/>
      <c r="G62" s="291">
        <f>'1.Input'!N12</f>
        <v>0</v>
      </c>
      <c r="H62" s="50"/>
      <c r="I62" s="292"/>
      <c r="J62" s="49"/>
      <c r="K62" s="47"/>
      <c r="L62" s="50"/>
      <c r="M62" s="50"/>
      <c r="N62" s="50"/>
      <c r="O62" s="50"/>
      <c r="P62" s="50"/>
      <c r="Q62" s="50"/>
      <c r="R62" s="50"/>
      <c r="S62" s="49"/>
      <c r="T62" s="50"/>
      <c r="U62" s="50"/>
      <c r="V62" s="50"/>
      <c r="W62" s="50"/>
      <c r="X62" s="50"/>
      <c r="Y62" s="50"/>
      <c r="Z62" s="50"/>
    </row>
    <row r="63" spans="1:26" ht="24" customHeight="1">
      <c r="A63" s="50"/>
      <c r="B63" s="50"/>
      <c r="C63" s="50"/>
      <c r="D63" s="50"/>
      <c r="E63" s="50"/>
      <c r="F63" s="50"/>
      <c r="G63" s="49"/>
      <c r="H63" s="49"/>
      <c r="I63" s="49"/>
      <c r="J63" s="49"/>
      <c r="K63" s="47"/>
      <c r="L63" s="50"/>
      <c r="M63" s="50"/>
      <c r="N63" s="50"/>
      <c r="O63" s="50"/>
      <c r="P63" s="50"/>
      <c r="Q63" s="50"/>
      <c r="R63" s="50"/>
      <c r="S63" s="49"/>
      <c r="T63" s="50"/>
      <c r="U63" s="50"/>
      <c r="V63" s="50"/>
      <c r="W63" s="50"/>
      <c r="X63" s="50"/>
      <c r="Y63" s="50"/>
      <c r="Z63" s="50"/>
    </row>
    <row r="64" spans="1:26" ht="24" customHeight="1">
      <c r="A64" s="50"/>
      <c r="B64" s="50"/>
      <c r="C64" s="50"/>
      <c r="D64" s="50"/>
      <c r="E64" s="50"/>
      <c r="F64" s="50"/>
      <c r="G64" s="49"/>
      <c r="H64" s="49"/>
      <c r="I64" s="49"/>
      <c r="J64" s="49"/>
      <c r="K64" s="47"/>
      <c r="L64" s="50"/>
      <c r="M64" s="50"/>
      <c r="N64" s="50"/>
      <c r="O64" s="50"/>
      <c r="P64" s="50"/>
      <c r="Q64" s="50"/>
      <c r="R64" s="50"/>
      <c r="S64" s="49"/>
      <c r="T64" s="50"/>
      <c r="U64" s="50"/>
      <c r="V64" s="50"/>
      <c r="W64" s="50"/>
      <c r="X64" s="50"/>
      <c r="Y64" s="50"/>
      <c r="Z64" s="50"/>
    </row>
    <row r="65" spans="1:26" ht="24" customHeight="1">
      <c r="A65" s="50"/>
      <c r="B65" s="293" t="str">
        <f t="shared" ref="B65:E65" si="17">H36</f>
        <v>avgs</v>
      </c>
      <c r="C65" s="294">
        <f t="shared" si="17"/>
        <v>2</v>
      </c>
      <c r="D65" s="295">
        <f t="shared" si="17"/>
        <v>0.90476190476190477</v>
      </c>
      <c r="E65" s="296" t="str">
        <f t="shared" si="17"/>
        <v>สารสนเทศเพื่อการจัดการทุนชุมชน</v>
      </c>
      <c r="F65" s="297"/>
      <c r="G65" s="298" t="s">
        <v>417</v>
      </c>
      <c r="H65" s="298" t="s">
        <v>277</v>
      </c>
      <c r="I65" s="299" t="s">
        <v>273</v>
      </c>
      <c r="J65" s="49"/>
      <c r="K65" s="47"/>
      <c r="L65" s="50"/>
      <c r="M65" s="50"/>
      <c r="N65" s="50"/>
      <c r="O65" s="50"/>
      <c r="P65" s="50"/>
      <c r="Q65" s="50"/>
      <c r="R65" s="50"/>
      <c r="S65" s="49"/>
      <c r="T65" s="50"/>
      <c r="U65" s="50"/>
      <c r="V65" s="50"/>
      <c r="W65" s="50"/>
      <c r="X65" s="50"/>
      <c r="Y65" s="50"/>
      <c r="Z65" s="50"/>
    </row>
    <row r="66" spans="1:26" ht="24" customHeight="1">
      <c r="A66" s="50"/>
      <c r="B66" s="300" t="s">
        <v>169</v>
      </c>
      <c r="C66" s="301"/>
      <c r="D66" s="301"/>
      <c r="E66" s="301"/>
      <c r="F66" s="182"/>
      <c r="G66" s="302" t="s">
        <v>418</v>
      </c>
      <c r="H66" s="303" t="s">
        <v>419</v>
      </c>
      <c r="I66" s="304" t="s">
        <v>420</v>
      </c>
      <c r="J66" s="49"/>
      <c r="K66" s="47"/>
      <c r="L66" s="50"/>
      <c r="M66" s="50"/>
      <c r="N66" s="50"/>
      <c r="O66" s="50"/>
      <c r="P66" s="50"/>
      <c r="Q66" s="50"/>
      <c r="R66" s="50"/>
      <c r="S66" s="283"/>
      <c r="T66" s="50"/>
      <c r="U66" s="50"/>
      <c r="V66" s="50"/>
      <c r="W66" s="50"/>
      <c r="X66" s="50"/>
      <c r="Y66" s="50"/>
      <c r="Z66" s="50"/>
    </row>
    <row r="67" spans="1:26" ht="24" customHeight="1">
      <c r="A67" s="50"/>
      <c r="B67" s="305" t="s">
        <v>202</v>
      </c>
      <c r="C67" s="276"/>
      <c r="D67" s="276"/>
      <c r="E67" s="276"/>
      <c r="F67" s="276"/>
      <c r="G67" s="277">
        <f>'1.Input'!D28</f>
        <v>0</v>
      </c>
      <c r="H67" s="278"/>
      <c r="I67" s="306">
        <f>'1.Input'!E28</f>
        <v>3</v>
      </c>
      <c r="J67" s="49"/>
      <c r="K67" s="47"/>
      <c r="L67" s="50"/>
      <c r="M67" s="50"/>
      <c r="N67" s="50"/>
      <c r="O67" s="50"/>
      <c r="P67" s="50"/>
      <c r="Q67" s="50"/>
      <c r="R67" s="50"/>
      <c r="S67" s="283"/>
      <c r="T67" s="274"/>
      <c r="U67" s="274"/>
      <c r="V67" s="274"/>
      <c r="W67" s="274"/>
      <c r="X67" s="50"/>
      <c r="Y67" s="50"/>
      <c r="Z67" s="50"/>
    </row>
    <row r="68" spans="1:26" ht="24" customHeight="1">
      <c r="A68" s="50"/>
      <c r="B68" s="307" t="s">
        <v>207</v>
      </c>
      <c r="C68" s="281"/>
      <c r="D68" s="281"/>
      <c r="E68" s="281"/>
      <c r="F68" s="282"/>
      <c r="G68" s="278">
        <f>'1.Input'!I6</f>
        <v>3</v>
      </c>
      <c r="H68" s="50"/>
      <c r="I68" s="306"/>
      <c r="J68" s="49"/>
      <c r="K68" s="47"/>
      <c r="L68" s="50"/>
      <c r="M68" s="50"/>
      <c r="N68" s="50"/>
      <c r="O68" s="50"/>
      <c r="P68" s="50"/>
      <c r="Q68" s="50"/>
      <c r="R68" s="50"/>
      <c r="S68" s="283"/>
      <c r="T68" s="50"/>
      <c r="U68" s="50"/>
      <c r="V68" s="50"/>
      <c r="W68" s="50"/>
      <c r="X68" s="50"/>
      <c r="Y68" s="50"/>
      <c r="Z68" s="50"/>
    </row>
    <row r="69" spans="1:26" ht="24" customHeight="1">
      <c r="A69" s="50"/>
      <c r="B69" s="307" t="s">
        <v>212</v>
      </c>
      <c r="C69" s="281"/>
      <c r="D69" s="281"/>
      <c r="E69" s="281"/>
      <c r="F69" s="282"/>
      <c r="G69" s="278">
        <f>'1.Input'!I7</f>
        <v>3</v>
      </c>
      <c r="H69" s="50"/>
      <c r="I69" s="306"/>
      <c r="J69" s="49"/>
      <c r="K69" s="47"/>
      <c r="L69" s="50"/>
      <c r="M69" s="50"/>
      <c r="N69" s="50"/>
      <c r="O69" s="50"/>
      <c r="P69" s="50"/>
      <c r="Q69" s="50"/>
      <c r="R69" s="50"/>
      <c r="S69" s="283"/>
      <c r="T69" s="50"/>
      <c r="U69" s="50"/>
      <c r="V69" s="50"/>
      <c r="W69" s="50"/>
      <c r="X69" s="50"/>
      <c r="Y69" s="50"/>
      <c r="Z69" s="50"/>
    </row>
    <row r="70" spans="1:26" ht="24" customHeight="1">
      <c r="A70" s="50"/>
      <c r="B70" s="307" t="s">
        <v>217</v>
      </c>
      <c r="C70" s="281"/>
      <c r="D70" s="281"/>
      <c r="E70" s="281"/>
      <c r="F70" s="282"/>
      <c r="G70" s="278">
        <f>'1.Input'!I8</f>
        <v>3</v>
      </c>
      <c r="H70" s="50"/>
      <c r="I70" s="306"/>
      <c r="J70" s="49"/>
      <c r="K70" s="47"/>
      <c r="L70" s="50"/>
      <c r="M70" s="50"/>
      <c r="N70" s="50"/>
      <c r="O70" s="50"/>
      <c r="P70" s="50"/>
      <c r="Q70" s="50"/>
      <c r="R70" s="50"/>
      <c r="S70" s="283"/>
      <c r="T70" s="50"/>
      <c r="U70" s="50"/>
      <c r="V70" s="50"/>
      <c r="W70" s="50"/>
      <c r="X70" s="50"/>
      <c r="Y70" s="50"/>
      <c r="Z70" s="50"/>
    </row>
    <row r="71" spans="1:26" ht="24" customHeight="1">
      <c r="A71" s="50"/>
      <c r="B71" s="307" t="s">
        <v>221</v>
      </c>
      <c r="C71" s="281"/>
      <c r="D71" s="281"/>
      <c r="E71" s="281"/>
      <c r="F71" s="282"/>
      <c r="G71" s="278">
        <f>'1.Input'!I10</f>
        <v>3</v>
      </c>
      <c r="H71" s="50"/>
      <c r="I71" s="306"/>
      <c r="J71" s="49"/>
      <c r="K71" s="47"/>
      <c r="L71" s="50"/>
      <c r="M71" s="50"/>
      <c r="N71" s="50"/>
      <c r="O71" s="50"/>
      <c r="P71" s="50"/>
      <c r="Q71" s="50"/>
      <c r="R71" s="50"/>
      <c r="S71" s="283"/>
      <c r="T71" s="50"/>
      <c r="U71" s="50"/>
      <c r="V71" s="50"/>
      <c r="W71" s="50"/>
      <c r="X71" s="50"/>
      <c r="Y71" s="50"/>
      <c r="Z71" s="50"/>
    </row>
    <row r="72" spans="1:26" ht="24" customHeight="1">
      <c r="A72" s="50"/>
      <c r="B72" s="307" t="s">
        <v>226</v>
      </c>
      <c r="C72" s="281"/>
      <c r="D72" s="281"/>
      <c r="E72" s="281"/>
      <c r="F72" s="282"/>
      <c r="G72" s="278">
        <f>'1.Input'!I12</f>
        <v>3</v>
      </c>
      <c r="H72" s="50"/>
      <c r="I72" s="306"/>
      <c r="J72" s="49"/>
      <c r="K72" s="47"/>
      <c r="L72" s="50"/>
      <c r="M72" s="50"/>
      <c r="N72" s="50"/>
      <c r="O72" s="50"/>
      <c r="P72" s="50"/>
      <c r="Q72" s="50"/>
      <c r="R72" s="50"/>
      <c r="S72" s="49"/>
      <c r="T72" s="50"/>
      <c r="U72" s="50"/>
      <c r="V72" s="50"/>
      <c r="W72" s="50"/>
      <c r="X72" s="50"/>
      <c r="Y72" s="50"/>
      <c r="Z72" s="50"/>
    </row>
    <row r="73" spans="1:26" ht="24" customHeight="1">
      <c r="A73" s="50"/>
      <c r="B73" s="307" t="s">
        <v>231</v>
      </c>
      <c r="C73" s="281"/>
      <c r="D73" s="281"/>
      <c r="E73" s="281"/>
      <c r="F73" s="282"/>
      <c r="G73" s="278">
        <f>'1.Input'!I19</f>
        <v>2</v>
      </c>
      <c r="H73" s="50"/>
      <c r="I73" s="306"/>
      <c r="J73" s="49"/>
      <c r="K73" s="47"/>
      <c r="L73" s="50"/>
      <c r="M73" s="50"/>
      <c r="N73" s="50"/>
      <c r="O73" s="50"/>
      <c r="P73" s="50"/>
      <c r="Q73" s="50"/>
      <c r="R73" s="50"/>
      <c r="S73" s="49"/>
      <c r="T73" s="274"/>
      <c r="U73" s="274"/>
      <c r="V73" s="274"/>
      <c r="W73" s="274"/>
      <c r="X73" s="50"/>
      <c r="Y73" s="50"/>
      <c r="Z73" s="50"/>
    </row>
    <row r="74" spans="1:26" ht="24" customHeight="1">
      <c r="A74" s="50"/>
      <c r="B74" s="307" t="s">
        <v>235</v>
      </c>
      <c r="C74" s="281"/>
      <c r="D74" s="281"/>
      <c r="E74" s="281"/>
      <c r="F74" s="282"/>
      <c r="G74" s="278">
        <f>'1.Input'!I28</f>
        <v>2</v>
      </c>
      <c r="H74" s="50"/>
      <c r="I74" s="306"/>
      <c r="J74" s="49"/>
      <c r="K74" s="47"/>
      <c r="L74" s="50"/>
      <c r="M74" s="50"/>
      <c r="N74" s="50"/>
      <c r="O74" s="50"/>
      <c r="P74" s="50"/>
      <c r="Q74" s="50"/>
      <c r="R74" s="50"/>
      <c r="S74" s="49"/>
      <c r="T74" s="50"/>
      <c r="U74" s="50"/>
      <c r="V74" s="50"/>
      <c r="W74" s="50"/>
      <c r="X74" s="50"/>
      <c r="Y74" s="50"/>
      <c r="Z74" s="50"/>
    </row>
    <row r="75" spans="1:26" ht="24" customHeight="1">
      <c r="A75" s="50"/>
      <c r="B75" s="308" t="s">
        <v>427</v>
      </c>
      <c r="C75" s="286"/>
      <c r="D75" s="286"/>
      <c r="E75" s="286"/>
      <c r="F75" s="287"/>
      <c r="G75" s="278">
        <f>'1.Input'!N14</f>
        <v>0</v>
      </c>
      <c r="H75" s="50"/>
      <c r="I75" s="306"/>
      <c r="J75" s="49"/>
      <c r="K75" s="47"/>
      <c r="L75" s="50"/>
      <c r="M75" s="50"/>
      <c r="N75" s="50"/>
      <c r="O75" s="50"/>
      <c r="P75" s="50"/>
      <c r="Q75" s="50"/>
      <c r="R75" s="50"/>
      <c r="S75" s="49"/>
      <c r="T75" s="50"/>
      <c r="U75" s="50"/>
      <c r="V75" s="50"/>
      <c r="W75" s="50"/>
      <c r="X75" s="50"/>
      <c r="Y75" s="50"/>
      <c r="Z75" s="50"/>
    </row>
    <row r="76" spans="1:26" ht="24" customHeight="1">
      <c r="A76" s="50"/>
      <c r="B76" s="308" t="s">
        <v>428</v>
      </c>
      <c r="C76" s="286"/>
      <c r="D76" s="286"/>
      <c r="E76" s="286"/>
      <c r="F76" s="287"/>
      <c r="G76" s="278">
        <f>'1.Input'!N15</f>
        <v>0</v>
      </c>
      <c r="H76" s="50"/>
      <c r="I76" s="306"/>
      <c r="J76" s="49"/>
      <c r="K76" s="47"/>
      <c r="L76" s="50"/>
      <c r="M76" s="50"/>
      <c r="N76" s="50"/>
      <c r="O76" s="50"/>
      <c r="P76" s="50"/>
      <c r="Q76" s="50"/>
      <c r="R76" s="50"/>
      <c r="S76" s="49"/>
      <c r="T76" s="50"/>
      <c r="U76" s="50"/>
      <c r="V76" s="50"/>
      <c r="W76" s="50"/>
      <c r="X76" s="50"/>
      <c r="Y76" s="50"/>
      <c r="Z76" s="50"/>
    </row>
    <row r="77" spans="1:26" ht="24" customHeight="1">
      <c r="A77" s="50"/>
      <c r="B77" s="308" t="s">
        <v>429</v>
      </c>
      <c r="C77" s="286"/>
      <c r="D77" s="286"/>
      <c r="E77" s="286"/>
      <c r="F77" s="287"/>
      <c r="G77" s="278">
        <f>'1.Input'!N16</f>
        <v>0</v>
      </c>
      <c r="H77" s="50"/>
      <c r="I77" s="306"/>
      <c r="J77" s="49"/>
      <c r="K77" s="47"/>
      <c r="L77" s="50"/>
      <c r="M77" s="50"/>
      <c r="N77" s="50"/>
      <c r="O77" s="50"/>
      <c r="P77" s="50"/>
      <c r="Q77" s="50"/>
      <c r="R77" s="50"/>
      <c r="S77" s="49"/>
      <c r="T77" s="50"/>
      <c r="U77" s="50"/>
      <c r="V77" s="50"/>
      <c r="W77" s="50"/>
      <c r="X77" s="50"/>
      <c r="Y77" s="50"/>
      <c r="Z77" s="50"/>
    </row>
    <row r="78" spans="1:26" ht="24" customHeight="1">
      <c r="A78" s="50"/>
      <c r="B78" s="308" t="s">
        <v>430</v>
      </c>
      <c r="C78" s="286"/>
      <c r="D78" s="286"/>
      <c r="E78" s="286"/>
      <c r="F78" s="287"/>
      <c r="G78" s="278">
        <f>'1.Input'!N17</f>
        <v>0</v>
      </c>
      <c r="H78" s="50"/>
      <c r="I78" s="306"/>
      <c r="J78" s="49"/>
      <c r="K78" s="47"/>
      <c r="L78" s="50"/>
      <c r="M78" s="50"/>
      <c r="N78" s="50"/>
      <c r="O78" s="50"/>
      <c r="P78" s="50"/>
      <c r="Q78" s="50"/>
      <c r="R78" s="50"/>
      <c r="S78" s="49"/>
      <c r="T78" s="50"/>
      <c r="U78" s="50"/>
      <c r="V78" s="50"/>
      <c r="W78" s="50"/>
      <c r="X78" s="50"/>
      <c r="Y78" s="50"/>
      <c r="Z78" s="50"/>
    </row>
    <row r="79" spans="1:26" ht="24" customHeight="1">
      <c r="A79" s="50"/>
      <c r="B79" s="309" t="s">
        <v>431</v>
      </c>
      <c r="C79" s="310"/>
      <c r="D79" s="310"/>
      <c r="E79" s="310"/>
      <c r="F79" s="311"/>
      <c r="G79" s="312">
        <f>'1.Input'!N18</f>
        <v>0</v>
      </c>
      <c r="H79" s="50"/>
      <c r="I79" s="313"/>
      <c r="J79" s="49"/>
      <c r="K79" s="47"/>
      <c r="L79" s="50"/>
      <c r="M79" s="50"/>
      <c r="N79" s="50"/>
      <c r="O79" s="50"/>
      <c r="P79" s="50"/>
      <c r="Q79" s="50"/>
      <c r="R79" s="50"/>
      <c r="S79" s="49"/>
      <c r="T79" s="50"/>
      <c r="U79" s="50"/>
      <c r="V79" s="50"/>
      <c r="W79" s="50"/>
      <c r="X79" s="50"/>
      <c r="Y79" s="50"/>
      <c r="Z79" s="50"/>
    </row>
    <row r="80" spans="1:26" ht="24" customHeight="1">
      <c r="A80" s="50"/>
      <c r="B80" s="50"/>
      <c r="C80" s="50"/>
      <c r="D80" s="50"/>
      <c r="E80" s="50"/>
      <c r="F80" s="50"/>
      <c r="G80" s="49"/>
      <c r="H80" s="49"/>
      <c r="I80" s="49"/>
      <c r="J80" s="49"/>
      <c r="K80" s="47"/>
      <c r="L80" s="50"/>
      <c r="M80" s="50"/>
      <c r="N80" s="50"/>
      <c r="O80" s="50"/>
      <c r="P80" s="50"/>
      <c r="Q80" s="50"/>
      <c r="R80" s="50"/>
      <c r="S80" s="49"/>
      <c r="T80" s="50"/>
      <c r="U80" s="50"/>
      <c r="V80" s="50"/>
      <c r="W80" s="50"/>
      <c r="X80" s="50"/>
      <c r="Y80" s="50"/>
      <c r="Z80" s="50"/>
    </row>
    <row r="81" spans="1:26" ht="24" customHeight="1">
      <c r="A81" s="50"/>
      <c r="B81" s="50"/>
      <c r="C81" s="50"/>
      <c r="D81" s="50"/>
      <c r="E81" s="50"/>
      <c r="F81" s="50"/>
      <c r="G81" s="49"/>
      <c r="H81" s="49"/>
      <c r="I81" s="49"/>
      <c r="J81" s="49"/>
      <c r="K81" s="47"/>
      <c r="L81" s="50"/>
      <c r="M81" s="50"/>
      <c r="N81" s="50"/>
      <c r="O81" s="50"/>
      <c r="P81" s="50"/>
      <c r="Q81" s="50"/>
      <c r="R81" s="50"/>
      <c r="S81" s="49"/>
      <c r="T81" s="50"/>
      <c r="U81" s="50"/>
      <c r="V81" s="50"/>
      <c r="W81" s="50"/>
      <c r="X81" s="50"/>
      <c r="Y81" s="50"/>
      <c r="Z81" s="50"/>
    </row>
    <row r="82" spans="1:26" ht="24" customHeight="1">
      <c r="A82" s="50"/>
      <c r="B82" s="314" t="str">
        <f t="shared" ref="B82:E82" si="18">H37</f>
        <v>avgs</v>
      </c>
      <c r="C82" s="315">
        <f t="shared" si="18"/>
        <v>3</v>
      </c>
      <c r="D82" s="316">
        <f t="shared" si="18"/>
        <v>1.2380952380952381</v>
      </c>
      <c r="E82" s="317" t="str">
        <f t="shared" si="18"/>
        <v>สารสนเทศเพื่อการจัดการความเสี่ยงชุมชน</v>
      </c>
      <c r="F82" s="318"/>
      <c r="G82" s="319" t="s">
        <v>417</v>
      </c>
      <c r="H82" s="319" t="s">
        <v>277</v>
      </c>
      <c r="I82" s="320" t="s">
        <v>273</v>
      </c>
      <c r="J82" s="49"/>
      <c r="K82" s="47"/>
      <c r="L82" s="50"/>
      <c r="M82" s="50"/>
      <c r="N82" s="49"/>
      <c r="O82" s="50"/>
      <c r="P82" s="50"/>
      <c r="Q82" s="50"/>
      <c r="R82" s="50"/>
      <c r="S82" s="49"/>
      <c r="T82" s="50"/>
      <c r="U82" s="50"/>
      <c r="V82" s="50"/>
      <c r="W82" s="50"/>
      <c r="X82" s="50"/>
      <c r="Y82" s="50"/>
      <c r="Z82" s="50"/>
    </row>
    <row r="83" spans="1:26" ht="24" customHeight="1">
      <c r="A83" s="50"/>
      <c r="B83" s="321" t="s">
        <v>170</v>
      </c>
      <c r="C83" s="301"/>
      <c r="D83" s="301"/>
      <c r="E83" s="301"/>
      <c r="F83" s="182"/>
      <c r="G83" s="302" t="s">
        <v>418</v>
      </c>
      <c r="H83" s="303" t="s">
        <v>419</v>
      </c>
      <c r="I83" s="322" t="s">
        <v>420</v>
      </c>
      <c r="J83" s="49"/>
      <c r="K83" s="47"/>
      <c r="L83" s="50"/>
      <c r="M83" s="50"/>
      <c r="N83" s="49"/>
      <c r="O83" s="50"/>
      <c r="P83" s="50"/>
      <c r="Q83" s="50"/>
      <c r="R83" s="50"/>
      <c r="S83" s="49"/>
      <c r="T83" s="50"/>
      <c r="U83" s="50"/>
      <c r="V83" s="50"/>
      <c r="W83" s="50"/>
      <c r="X83" s="50"/>
      <c r="Y83" s="50"/>
      <c r="Z83" s="50"/>
    </row>
    <row r="84" spans="1:26" ht="24" customHeight="1">
      <c r="A84" s="50"/>
      <c r="B84" s="275" t="s">
        <v>203</v>
      </c>
      <c r="C84" s="276"/>
      <c r="D84" s="276"/>
      <c r="E84" s="276"/>
      <c r="F84" s="276"/>
      <c r="G84" s="277">
        <f>'1.Input'!D6</f>
        <v>0</v>
      </c>
      <c r="H84" s="278"/>
      <c r="I84" s="279">
        <f>'1.Input'!$E6</f>
        <v>3</v>
      </c>
      <c r="J84" s="49"/>
      <c r="K84" s="47"/>
      <c r="L84" s="50"/>
      <c r="M84" s="50"/>
      <c r="N84" s="49"/>
      <c r="O84" s="50"/>
      <c r="P84" s="50"/>
      <c r="Q84" s="50"/>
      <c r="R84" s="50"/>
      <c r="S84" s="49"/>
      <c r="T84" s="50"/>
      <c r="U84" s="50"/>
      <c r="V84" s="50"/>
      <c r="W84" s="50"/>
      <c r="X84" s="50"/>
      <c r="Y84" s="50"/>
      <c r="Z84" s="50"/>
    </row>
    <row r="85" spans="1:26" ht="24" customHeight="1">
      <c r="A85" s="50"/>
      <c r="B85" s="275" t="s">
        <v>208</v>
      </c>
      <c r="C85" s="276"/>
      <c r="D85" s="276"/>
      <c r="E85" s="276"/>
      <c r="F85" s="276"/>
      <c r="G85" s="277">
        <f>'1.Input'!D7</f>
        <v>0</v>
      </c>
      <c r="H85" s="278"/>
      <c r="I85" s="279">
        <f>'1.Input'!$E7</f>
        <v>3</v>
      </c>
      <c r="J85" s="49"/>
      <c r="K85" s="47"/>
      <c r="L85" s="50"/>
      <c r="M85" s="50"/>
      <c r="N85" s="49"/>
      <c r="O85" s="50"/>
      <c r="P85" s="50"/>
      <c r="Q85" s="50"/>
      <c r="R85" s="50"/>
      <c r="S85" s="49"/>
      <c r="T85" s="221"/>
      <c r="U85" s="221"/>
      <c r="V85" s="221"/>
      <c r="W85" s="221"/>
      <c r="X85" s="50"/>
      <c r="Y85" s="50"/>
      <c r="Z85" s="50"/>
    </row>
    <row r="86" spans="1:26" ht="24" customHeight="1">
      <c r="A86" s="50"/>
      <c r="B86" s="275" t="s">
        <v>213</v>
      </c>
      <c r="C86" s="276"/>
      <c r="D86" s="276"/>
      <c r="E86" s="276"/>
      <c r="F86" s="276"/>
      <c r="G86" s="277">
        <f>'1.Input'!D8</f>
        <v>0</v>
      </c>
      <c r="H86" s="278"/>
      <c r="I86" s="279">
        <f>'1.Input'!$E8</f>
        <v>3</v>
      </c>
      <c r="J86" s="49"/>
      <c r="K86" s="47"/>
      <c r="L86" s="50"/>
      <c r="M86" s="50"/>
      <c r="N86" s="49"/>
      <c r="O86" s="50"/>
      <c r="P86" s="50"/>
      <c r="Q86" s="50"/>
      <c r="R86" s="50"/>
      <c r="S86" s="49"/>
      <c r="T86" s="221"/>
      <c r="U86" s="221"/>
      <c r="V86" s="221"/>
      <c r="W86" s="221"/>
      <c r="X86" s="50"/>
      <c r="Y86" s="50"/>
      <c r="Z86" s="50"/>
    </row>
    <row r="87" spans="1:26" ht="24" customHeight="1">
      <c r="A87" s="50"/>
      <c r="B87" s="275" t="s">
        <v>218</v>
      </c>
      <c r="C87" s="276"/>
      <c r="D87" s="276"/>
      <c r="E87" s="276"/>
      <c r="F87" s="276"/>
      <c r="G87" s="323">
        <f>'1.Input'!D9</f>
        <v>0</v>
      </c>
      <c r="H87" s="324"/>
      <c r="I87" s="279">
        <f>'1.Input'!$E9</f>
        <v>3</v>
      </c>
      <c r="J87" s="49"/>
      <c r="K87" s="47"/>
      <c r="L87" s="50"/>
      <c r="M87" s="50"/>
      <c r="N87" s="50"/>
      <c r="O87" s="50"/>
      <c r="P87" s="50"/>
      <c r="Q87" s="50"/>
      <c r="R87" s="50"/>
      <c r="S87" s="49"/>
      <c r="T87" s="554"/>
      <c r="U87" s="546"/>
      <c r="V87" s="546"/>
      <c r="W87" s="547"/>
      <c r="X87" s="50"/>
      <c r="Y87" s="50"/>
      <c r="Z87" s="50"/>
    </row>
    <row r="88" spans="1:26" ht="24" customHeight="1">
      <c r="A88" s="50"/>
      <c r="B88" s="275" t="s">
        <v>222</v>
      </c>
      <c r="C88" s="276"/>
      <c r="D88" s="276"/>
      <c r="E88" s="276"/>
      <c r="F88" s="276"/>
      <c r="G88" s="323">
        <f>'1.Input'!D10</f>
        <v>0</v>
      </c>
      <c r="H88" s="324"/>
      <c r="I88" s="279">
        <f>'1.Input'!$E10</f>
        <v>3</v>
      </c>
      <c r="J88" s="49"/>
      <c r="K88" s="47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24" customHeight="1">
      <c r="A89" s="47"/>
      <c r="B89" s="275" t="s">
        <v>227</v>
      </c>
      <c r="C89" s="276"/>
      <c r="D89" s="276"/>
      <c r="E89" s="276"/>
      <c r="F89" s="276"/>
      <c r="G89" s="323">
        <f>'1.Input'!D11</f>
        <v>0</v>
      </c>
      <c r="H89" s="324"/>
      <c r="I89" s="279">
        <f>'1.Input'!$E11</f>
        <v>3</v>
      </c>
      <c r="J89" s="49"/>
      <c r="K89" s="47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24" customHeight="1">
      <c r="A90" s="47"/>
      <c r="B90" s="275" t="s">
        <v>232</v>
      </c>
      <c r="C90" s="276"/>
      <c r="D90" s="276"/>
      <c r="E90" s="276"/>
      <c r="F90" s="276"/>
      <c r="G90" s="323">
        <f>'1.Input'!D12</f>
        <v>0</v>
      </c>
      <c r="H90" s="324"/>
      <c r="I90" s="279">
        <f>'1.Input'!$E12</f>
        <v>3</v>
      </c>
      <c r="J90" s="49"/>
      <c r="K90" s="47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24" customHeight="1">
      <c r="A91" s="47"/>
      <c r="B91" s="275" t="s">
        <v>236</v>
      </c>
      <c r="C91" s="276"/>
      <c r="D91" s="276"/>
      <c r="E91" s="276"/>
      <c r="F91" s="276"/>
      <c r="G91" s="323">
        <f>'1.Input'!D16</f>
        <v>0</v>
      </c>
      <c r="H91" s="324"/>
      <c r="I91" s="279">
        <f>'1.Input'!$E16</f>
        <v>3</v>
      </c>
      <c r="J91" s="49"/>
      <c r="K91" s="47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24" customHeight="1">
      <c r="A92" s="47"/>
      <c r="B92" s="275" t="s">
        <v>238</v>
      </c>
      <c r="C92" s="276"/>
      <c r="D92" s="276"/>
      <c r="E92" s="276"/>
      <c r="F92" s="276"/>
      <c r="G92" s="323">
        <f>'1.Input'!D17</f>
        <v>0</v>
      </c>
      <c r="H92" s="324"/>
      <c r="I92" s="279">
        <f>'1.Input'!$E17</f>
        <v>3</v>
      </c>
      <c r="J92" s="49"/>
      <c r="K92" s="47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24" customHeight="1">
      <c r="A93" s="47"/>
      <c r="B93" s="275" t="s">
        <v>241</v>
      </c>
      <c r="C93" s="276"/>
      <c r="D93" s="276"/>
      <c r="E93" s="276"/>
      <c r="F93" s="276"/>
      <c r="G93" s="323">
        <f>'1.Input'!D18</f>
        <v>0</v>
      </c>
      <c r="H93" s="324"/>
      <c r="I93" s="279">
        <f>'1.Input'!$E18</f>
        <v>4</v>
      </c>
      <c r="J93" s="49"/>
      <c r="K93" s="47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24" customHeight="1">
      <c r="A94" s="47"/>
      <c r="B94" s="275" t="s">
        <v>245</v>
      </c>
      <c r="C94" s="276"/>
      <c r="D94" s="276"/>
      <c r="E94" s="276"/>
      <c r="F94" s="276"/>
      <c r="G94" s="323">
        <f>'1.Input'!D19</f>
        <v>0</v>
      </c>
      <c r="H94" s="324"/>
      <c r="I94" s="279">
        <f>'1.Input'!$E16</f>
        <v>3</v>
      </c>
      <c r="J94" s="49"/>
      <c r="K94" s="47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24" customHeight="1">
      <c r="A95" s="47"/>
      <c r="B95" s="275" t="s">
        <v>248</v>
      </c>
      <c r="C95" s="276"/>
      <c r="D95" s="276"/>
      <c r="E95" s="276"/>
      <c r="F95" s="276"/>
      <c r="G95" s="323">
        <f>'1.Input'!D20</f>
        <v>0</v>
      </c>
      <c r="H95" s="324"/>
      <c r="I95" s="279">
        <f>'1.Input'!$E17</f>
        <v>3</v>
      </c>
      <c r="J95" s="49"/>
      <c r="K95" s="47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24" customHeight="1">
      <c r="A96" s="47"/>
      <c r="B96" s="275" t="s">
        <v>252</v>
      </c>
      <c r="C96" s="276"/>
      <c r="D96" s="276"/>
      <c r="E96" s="276"/>
      <c r="F96" s="276"/>
      <c r="G96" s="323">
        <f>'1.Input'!D21</f>
        <v>0</v>
      </c>
      <c r="H96" s="324"/>
      <c r="I96" s="279">
        <f>'1.Input'!$E18</f>
        <v>4</v>
      </c>
      <c r="J96" s="49"/>
      <c r="K96" s="47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24" customHeight="1">
      <c r="A97" s="47"/>
      <c r="B97" s="275" t="s">
        <v>254</v>
      </c>
      <c r="C97" s="276"/>
      <c r="D97" s="276"/>
      <c r="E97" s="276"/>
      <c r="F97" s="276"/>
      <c r="G97" s="323">
        <f>'1.Input'!D22</f>
        <v>0</v>
      </c>
      <c r="H97" s="324"/>
      <c r="I97" s="279">
        <f>'1.Input'!$E19</f>
        <v>3</v>
      </c>
      <c r="J97" s="49"/>
      <c r="K97" s="47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24" customHeight="1">
      <c r="A98" s="47"/>
      <c r="B98" s="275" t="s">
        <v>257</v>
      </c>
      <c r="C98" s="276"/>
      <c r="D98" s="276"/>
      <c r="E98" s="276"/>
      <c r="F98" s="276"/>
      <c r="G98" s="323">
        <f>'1.Input'!D29</f>
        <v>2.5</v>
      </c>
      <c r="H98" s="324"/>
      <c r="I98" s="279">
        <f>'1.Input'!$E29</f>
        <v>1</v>
      </c>
      <c r="J98" s="49"/>
      <c r="K98" s="47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24" customHeight="1">
      <c r="A99" s="47"/>
      <c r="B99" s="275" t="s">
        <v>258</v>
      </c>
      <c r="C99" s="276"/>
      <c r="D99" s="276"/>
      <c r="E99" s="276"/>
      <c r="F99" s="276"/>
      <c r="G99" s="323">
        <f>'1.Input'!D30</f>
        <v>0.5</v>
      </c>
      <c r="H99" s="324"/>
      <c r="I99" s="279">
        <f>'1.Input'!$E30</f>
        <v>4</v>
      </c>
      <c r="J99" s="49"/>
      <c r="K99" s="47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24" customHeight="1">
      <c r="A100" s="47"/>
      <c r="B100" s="275" t="s">
        <v>259</v>
      </c>
      <c r="C100" s="276"/>
      <c r="D100" s="276"/>
      <c r="E100" s="276"/>
      <c r="F100" s="276"/>
      <c r="G100" s="323">
        <f>'1.Input'!D36</f>
        <v>0.5</v>
      </c>
      <c r="H100" s="324"/>
      <c r="I100" s="279">
        <f>'1.Input'!$E36</f>
        <v>4</v>
      </c>
      <c r="J100" s="49"/>
      <c r="K100" s="47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24" customHeight="1">
      <c r="A101" s="47"/>
      <c r="B101" s="280" t="s">
        <v>260</v>
      </c>
      <c r="C101" s="281"/>
      <c r="D101" s="281"/>
      <c r="E101" s="281"/>
      <c r="F101" s="282"/>
      <c r="G101" s="324">
        <f>'1.Input'!I20</f>
        <v>2</v>
      </c>
      <c r="H101" s="50"/>
      <c r="I101" s="325"/>
      <c r="J101" s="49"/>
      <c r="K101" s="47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24" customHeight="1">
      <c r="A102" s="47"/>
      <c r="B102" s="280" t="s">
        <v>261</v>
      </c>
      <c r="C102" s="281"/>
      <c r="D102" s="281"/>
      <c r="E102" s="281"/>
      <c r="F102" s="282"/>
      <c r="G102" s="324">
        <f>'1.Input'!I21</f>
        <v>3</v>
      </c>
      <c r="H102" s="50"/>
      <c r="I102" s="325"/>
      <c r="J102" s="49"/>
      <c r="K102" s="47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24" customHeight="1">
      <c r="A103" s="47"/>
      <c r="B103" s="280" t="s">
        <v>262</v>
      </c>
      <c r="C103" s="281"/>
      <c r="D103" s="281"/>
      <c r="E103" s="281"/>
      <c r="F103" s="282"/>
      <c r="G103" s="324">
        <f>'1.Input'!I22</f>
        <v>3</v>
      </c>
      <c r="H103" s="50"/>
      <c r="I103" s="325"/>
      <c r="J103" s="49"/>
      <c r="K103" s="47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24" customHeight="1">
      <c r="A104" s="47"/>
      <c r="B104" s="280" t="s">
        <v>263</v>
      </c>
      <c r="C104" s="281"/>
      <c r="D104" s="281"/>
      <c r="E104" s="281"/>
      <c r="F104" s="282"/>
      <c r="G104" s="324">
        <f>'1.Input'!I35</f>
        <v>3</v>
      </c>
      <c r="H104" s="50"/>
      <c r="I104" s="325"/>
      <c r="J104" s="49"/>
      <c r="K104" s="47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24" customHeight="1">
      <c r="A105" s="47"/>
      <c r="B105" s="280" t="s">
        <v>264</v>
      </c>
      <c r="C105" s="281"/>
      <c r="D105" s="281"/>
      <c r="E105" s="281"/>
      <c r="F105" s="282"/>
      <c r="G105" s="324">
        <f>'1.Input'!I36</f>
        <v>2</v>
      </c>
      <c r="H105" s="50"/>
      <c r="I105" s="325"/>
      <c r="J105" s="49"/>
      <c r="K105" s="47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24" customHeight="1">
      <c r="A106" s="47"/>
      <c r="B106" s="280" t="s">
        <v>266</v>
      </c>
      <c r="C106" s="281"/>
      <c r="D106" s="281"/>
      <c r="E106" s="281"/>
      <c r="F106" s="282"/>
      <c r="G106" s="324">
        <f>'1.Input'!I37</f>
        <v>3</v>
      </c>
      <c r="H106" s="50"/>
      <c r="I106" s="325"/>
      <c r="J106" s="49"/>
      <c r="K106" s="47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24" customHeight="1">
      <c r="A107" s="47"/>
      <c r="B107" s="280" t="s">
        <v>265</v>
      </c>
      <c r="C107" s="281"/>
      <c r="D107" s="281"/>
      <c r="E107" s="281"/>
      <c r="F107" s="282"/>
      <c r="G107" s="324">
        <f>'1.Input'!I38</f>
        <v>3</v>
      </c>
      <c r="H107" s="50"/>
      <c r="I107" s="325"/>
      <c r="J107" s="49"/>
      <c r="K107" s="47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24" customHeight="1">
      <c r="A108" s="47"/>
      <c r="B108" s="285" t="s">
        <v>432</v>
      </c>
      <c r="C108" s="286"/>
      <c r="D108" s="286"/>
      <c r="E108" s="286"/>
      <c r="F108" s="287"/>
      <c r="G108" s="324">
        <f>'1.Input'!N21</f>
        <v>0</v>
      </c>
      <c r="H108" s="50"/>
      <c r="I108" s="325"/>
      <c r="J108" s="49"/>
      <c r="K108" s="47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24" customHeight="1">
      <c r="A109" s="47"/>
      <c r="B109" s="285" t="s">
        <v>433</v>
      </c>
      <c r="C109" s="286"/>
      <c r="D109" s="286"/>
      <c r="E109" s="286"/>
      <c r="F109" s="287"/>
      <c r="G109" s="324">
        <f>'1.Input'!N22</f>
        <v>0</v>
      </c>
      <c r="H109" s="50"/>
      <c r="I109" s="325"/>
      <c r="J109" s="49"/>
      <c r="K109" s="47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24" customHeight="1">
      <c r="A110" s="47"/>
      <c r="B110" s="285" t="s">
        <v>434</v>
      </c>
      <c r="C110" s="286"/>
      <c r="D110" s="286"/>
      <c r="E110" s="286"/>
      <c r="F110" s="287"/>
      <c r="G110" s="324">
        <f>'1.Input'!N23</f>
        <v>0</v>
      </c>
      <c r="H110" s="50"/>
      <c r="I110" s="325"/>
      <c r="J110" s="49"/>
      <c r="K110" s="47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24" customHeight="1">
      <c r="A111" s="47"/>
      <c r="B111" s="285" t="s">
        <v>435</v>
      </c>
      <c r="C111" s="286"/>
      <c r="D111" s="286"/>
      <c r="E111" s="286"/>
      <c r="F111" s="287"/>
      <c r="G111" s="324">
        <f>'1.Input'!N24</f>
        <v>0</v>
      </c>
      <c r="H111" s="50"/>
      <c r="I111" s="325"/>
      <c r="J111" s="49"/>
      <c r="K111" s="47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24" customHeight="1">
      <c r="A112" s="47"/>
      <c r="B112" s="288" t="s">
        <v>436</v>
      </c>
      <c r="C112" s="289"/>
      <c r="D112" s="289"/>
      <c r="E112" s="289"/>
      <c r="F112" s="290"/>
      <c r="G112" s="291">
        <f>'1.Input'!N26</f>
        <v>0</v>
      </c>
      <c r="H112" s="50"/>
      <c r="I112" s="292"/>
      <c r="J112" s="49"/>
      <c r="K112" s="47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24" customHeight="1">
      <c r="A113" s="47"/>
      <c r="B113" s="50"/>
      <c r="C113" s="50"/>
      <c r="D113" s="50"/>
      <c r="E113" s="50"/>
      <c r="F113" s="50"/>
      <c r="G113" s="49"/>
      <c r="H113" s="49"/>
      <c r="I113" s="49"/>
      <c r="J113" s="49"/>
      <c r="K113" s="47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24" customHeight="1">
      <c r="A114" s="47"/>
      <c r="B114" s="221"/>
      <c r="C114" s="49"/>
      <c r="D114" s="49"/>
      <c r="E114" s="49"/>
      <c r="F114" s="50"/>
      <c r="G114" s="49"/>
      <c r="H114" s="49"/>
      <c r="I114" s="49"/>
      <c r="J114" s="49"/>
      <c r="K114" s="47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24" customHeight="1">
      <c r="A115" s="47"/>
      <c r="B115" s="314" t="str">
        <f t="shared" ref="B115:E115" si="19">H38</f>
        <v>avgs</v>
      </c>
      <c r="C115" s="315">
        <f t="shared" si="19"/>
        <v>4</v>
      </c>
      <c r="D115" s="316">
        <f t="shared" si="19"/>
        <v>0.92592592592592593</v>
      </c>
      <c r="E115" s="317" t="str">
        <f t="shared" si="19"/>
        <v>สารสนเทศเพื่อการแก้ปัญหาความยากจน</v>
      </c>
      <c r="F115" s="318"/>
      <c r="G115" s="319" t="s">
        <v>417</v>
      </c>
      <c r="H115" s="319" t="s">
        <v>277</v>
      </c>
      <c r="I115" s="320" t="s">
        <v>273</v>
      </c>
      <c r="J115" s="49"/>
      <c r="K115" s="47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24" customHeight="1">
      <c r="A116" s="47"/>
      <c r="B116" s="321" t="s">
        <v>171</v>
      </c>
      <c r="C116" s="301"/>
      <c r="D116" s="301"/>
      <c r="E116" s="301"/>
      <c r="F116" s="182"/>
      <c r="G116" s="302" t="s">
        <v>418</v>
      </c>
      <c r="H116" s="303" t="s">
        <v>419</v>
      </c>
      <c r="I116" s="322" t="s">
        <v>420</v>
      </c>
      <c r="J116" s="49"/>
      <c r="K116" s="47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24" customHeight="1">
      <c r="A117" s="47"/>
      <c r="B117" s="275" t="s">
        <v>204</v>
      </c>
      <c r="C117" s="276"/>
      <c r="D117" s="276"/>
      <c r="E117" s="276"/>
      <c r="F117" s="276"/>
      <c r="G117" s="323">
        <f>'1.Input'!D13</f>
        <v>0</v>
      </c>
      <c r="H117" s="324"/>
      <c r="I117" s="325">
        <f>'1.Input'!E13</f>
        <v>3</v>
      </c>
      <c r="J117" s="49"/>
      <c r="K117" s="47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24" customHeight="1">
      <c r="A118" s="47"/>
      <c r="B118" s="275" t="s">
        <v>209</v>
      </c>
      <c r="C118" s="276"/>
      <c r="D118" s="276"/>
      <c r="E118" s="276"/>
      <c r="F118" s="276"/>
      <c r="G118" s="323">
        <f>'1.Input'!D24</f>
        <v>0.3</v>
      </c>
      <c r="H118" s="324"/>
      <c r="I118" s="325">
        <f>'1.Input'!E24</f>
        <v>5</v>
      </c>
      <c r="J118" s="49"/>
      <c r="K118" s="47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24" customHeight="1">
      <c r="A119" s="47"/>
      <c r="B119" s="275" t="s">
        <v>214</v>
      </c>
      <c r="C119" s="276"/>
      <c r="D119" s="276"/>
      <c r="E119" s="276"/>
      <c r="F119" s="276"/>
      <c r="G119" s="323">
        <f>'1.Input'!D25</f>
        <v>0</v>
      </c>
      <c r="H119" s="324"/>
      <c r="I119" s="325">
        <f>'1.Input'!E25</f>
        <v>5</v>
      </c>
      <c r="J119" s="49"/>
      <c r="K119" s="47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24" customHeight="1">
      <c r="A120" s="47"/>
      <c r="B120" s="275" t="s">
        <v>211</v>
      </c>
      <c r="C120" s="276"/>
      <c r="D120" s="276"/>
      <c r="E120" s="276"/>
      <c r="F120" s="276"/>
      <c r="G120" s="323">
        <f>'1.Input'!D26</f>
        <v>0</v>
      </c>
      <c r="H120" s="324"/>
      <c r="I120" s="325">
        <f>'1.Input'!E26</f>
        <v>5</v>
      </c>
      <c r="J120" s="49"/>
      <c r="K120" s="47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24" customHeight="1">
      <c r="A121" s="47"/>
      <c r="B121" s="275" t="s">
        <v>223</v>
      </c>
      <c r="C121" s="276"/>
      <c r="D121" s="276"/>
      <c r="E121" s="276"/>
      <c r="F121" s="276"/>
      <c r="G121" s="323">
        <f>'1.Input'!D27</f>
        <v>0</v>
      </c>
      <c r="H121" s="324"/>
      <c r="I121" s="325">
        <f>'1.Input'!E27</f>
        <v>3</v>
      </c>
      <c r="J121" s="49"/>
      <c r="K121" s="47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24" customHeight="1">
      <c r="A122" s="47"/>
      <c r="B122" s="280" t="s">
        <v>228</v>
      </c>
      <c r="C122" s="281"/>
      <c r="D122" s="281"/>
      <c r="E122" s="281"/>
      <c r="F122" s="282"/>
      <c r="G122" s="324">
        <f>'1.Input'!I11</f>
        <v>3</v>
      </c>
      <c r="H122" s="50"/>
      <c r="I122" s="325"/>
      <c r="J122" s="49"/>
      <c r="K122" s="47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24" customHeight="1">
      <c r="A123" s="47"/>
      <c r="B123" s="280" t="s">
        <v>233</v>
      </c>
      <c r="C123" s="281"/>
      <c r="D123" s="281"/>
      <c r="E123" s="281"/>
      <c r="F123" s="282"/>
      <c r="G123" s="324">
        <f>'1.Input'!I15</f>
        <v>3</v>
      </c>
      <c r="H123" s="50"/>
      <c r="I123" s="325"/>
      <c r="J123" s="49"/>
      <c r="K123" s="47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24" customHeight="1">
      <c r="A124" s="47"/>
      <c r="B124" s="280" t="s">
        <v>237</v>
      </c>
      <c r="C124" s="281"/>
      <c r="D124" s="281"/>
      <c r="E124" s="281"/>
      <c r="F124" s="282"/>
      <c r="G124" s="324">
        <f>'1.Input'!I16</f>
        <v>3</v>
      </c>
      <c r="H124" s="50"/>
      <c r="I124" s="325"/>
      <c r="J124" s="49"/>
      <c r="K124" s="47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24" customHeight="1">
      <c r="A125" s="47"/>
      <c r="B125" s="280" t="s">
        <v>239</v>
      </c>
      <c r="C125" s="281"/>
      <c r="D125" s="281"/>
      <c r="E125" s="281"/>
      <c r="F125" s="282"/>
      <c r="G125" s="324">
        <f>'1.Input'!I17</f>
        <v>3</v>
      </c>
      <c r="H125" s="50"/>
      <c r="I125" s="325"/>
      <c r="J125" s="49"/>
      <c r="K125" s="47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24" customHeight="1">
      <c r="A126" s="47"/>
      <c r="B126" s="280" t="s">
        <v>437</v>
      </c>
      <c r="C126" s="281"/>
      <c r="D126" s="281"/>
      <c r="E126" s="281"/>
      <c r="F126" s="282"/>
      <c r="G126" s="324">
        <f>'1.Input'!I19</f>
        <v>2</v>
      </c>
      <c r="H126" s="50"/>
      <c r="I126" s="325"/>
      <c r="J126" s="49"/>
      <c r="K126" s="47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24" customHeight="1">
      <c r="A127" s="47"/>
      <c r="B127" s="280" t="s">
        <v>242</v>
      </c>
      <c r="C127" s="281"/>
      <c r="D127" s="281"/>
      <c r="E127" s="281"/>
      <c r="F127" s="282"/>
      <c r="G127" s="324">
        <f>'1.Input'!I23</f>
        <v>3</v>
      </c>
      <c r="H127" s="50"/>
      <c r="I127" s="325"/>
      <c r="J127" s="49"/>
      <c r="K127" s="47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24" customHeight="1">
      <c r="A128" s="47"/>
      <c r="B128" s="280" t="s">
        <v>246</v>
      </c>
      <c r="C128" s="281"/>
      <c r="D128" s="281"/>
      <c r="E128" s="281"/>
      <c r="F128" s="282"/>
      <c r="G128" s="324">
        <f>'1.Input'!I24</f>
        <v>3</v>
      </c>
      <c r="H128" s="50"/>
      <c r="I128" s="325"/>
      <c r="J128" s="49"/>
      <c r="K128" s="47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24" customHeight="1">
      <c r="A129" s="47"/>
      <c r="B129" s="280" t="s">
        <v>249</v>
      </c>
      <c r="C129" s="281"/>
      <c r="D129" s="281"/>
      <c r="E129" s="281"/>
      <c r="F129" s="282"/>
      <c r="G129" s="324">
        <f>'1.Input'!I25</f>
        <v>3</v>
      </c>
      <c r="H129" s="50"/>
      <c r="I129" s="325"/>
      <c r="J129" s="49"/>
      <c r="K129" s="47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24" customHeight="1">
      <c r="A130" s="47"/>
      <c r="B130" s="280" t="s">
        <v>235</v>
      </c>
      <c r="C130" s="281"/>
      <c r="D130" s="281"/>
      <c r="E130" s="281"/>
      <c r="F130" s="282"/>
      <c r="G130" s="324">
        <f>'1.Input'!I28</f>
        <v>2</v>
      </c>
      <c r="H130" s="50"/>
      <c r="I130" s="325"/>
      <c r="J130" s="49"/>
      <c r="K130" s="47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24" customHeight="1">
      <c r="A131" s="47"/>
      <c r="B131" s="285" t="s">
        <v>438</v>
      </c>
      <c r="C131" s="286"/>
      <c r="D131" s="286"/>
      <c r="E131" s="286"/>
      <c r="F131" s="287"/>
      <c r="G131" s="324">
        <f>'1.Input'!N28</f>
        <v>0</v>
      </c>
      <c r="H131" s="50"/>
      <c r="I131" s="325"/>
      <c r="J131" s="49"/>
      <c r="K131" s="47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24" customHeight="1">
      <c r="A132" s="47"/>
      <c r="B132" s="285" t="s">
        <v>439</v>
      </c>
      <c r="C132" s="286"/>
      <c r="D132" s="286"/>
      <c r="E132" s="286"/>
      <c r="F132" s="287"/>
      <c r="G132" s="324">
        <f>'1.Input'!N29</f>
        <v>0</v>
      </c>
      <c r="H132" s="50"/>
      <c r="I132" s="325"/>
      <c r="J132" s="49"/>
      <c r="K132" s="47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24" customHeight="1">
      <c r="A133" s="47"/>
      <c r="B133" s="285" t="s">
        <v>440</v>
      </c>
      <c r="C133" s="286"/>
      <c r="D133" s="286"/>
      <c r="E133" s="286"/>
      <c r="F133" s="287"/>
      <c r="G133" s="324">
        <f>'1.Input'!N30</f>
        <v>0</v>
      </c>
      <c r="H133" s="50"/>
      <c r="I133" s="325"/>
      <c r="J133" s="49"/>
      <c r="K133" s="47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24" customHeight="1">
      <c r="A134" s="47"/>
      <c r="B134" s="285" t="s">
        <v>441</v>
      </c>
      <c r="C134" s="286"/>
      <c r="D134" s="286"/>
      <c r="E134" s="286"/>
      <c r="F134" s="287"/>
      <c r="G134" s="324">
        <f>'1.Input'!N31</f>
        <v>0</v>
      </c>
      <c r="H134" s="50"/>
      <c r="I134" s="325"/>
      <c r="J134" s="49"/>
      <c r="K134" s="47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24" customHeight="1">
      <c r="A135" s="47"/>
      <c r="B135" s="288" t="s">
        <v>442</v>
      </c>
      <c r="C135" s="289"/>
      <c r="D135" s="289"/>
      <c r="E135" s="289"/>
      <c r="F135" s="290"/>
      <c r="G135" s="291">
        <f>'1.Input'!N33</f>
        <v>0</v>
      </c>
      <c r="H135" s="50"/>
      <c r="I135" s="292"/>
      <c r="J135" s="49"/>
      <c r="K135" s="47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24" customHeight="1">
      <c r="A136" s="47"/>
      <c r="B136" s="50"/>
      <c r="C136" s="50"/>
      <c r="D136" s="50"/>
      <c r="E136" s="50"/>
      <c r="F136" s="50"/>
      <c r="G136" s="49"/>
      <c r="H136" s="49"/>
      <c r="I136" s="49"/>
      <c r="J136" s="49"/>
      <c r="K136" s="47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24" customHeight="1">
      <c r="A137" s="47"/>
      <c r="B137" s="50"/>
      <c r="C137" s="49"/>
      <c r="D137" s="49"/>
      <c r="E137" s="49"/>
      <c r="F137" s="50"/>
      <c r="G137" s="49"/>
      <c r="H137" s="49"/>
      <c r="I137" s="49"/>
      <c r="J137" s="49"/>
      <c r="K137" s="47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24" customHeight="1">
      <c r="A138" s="47"/>
      <c r="B138" s="326" t="str">
        <f t="shared" ref="B138:E138" si="20">H39</f>
        <v>avgs</v>
      </c>
      <c r="C138" s="327">
        <f t="shared" si="20"/>
        <v>5</v>
      </c>
      <c r="D138" s="328">
        <f t="shared" si="20"/>
        <v>1.2222222222222221</v>
      </c>
      <c r="E138" s="329" t="str">
        <f t="shared" si="20"/>
        <v>สารสนเทศเพื่อการบริหารจัดการชุมชน</v>
      </c>
      <c r="F138" s="330"/>
      <c r="G138" s="331" t="s">
        <v>417</v>
      </c>
      <c r="H138" s="331" t="s">
        <v>277</v>
      </c>
      <c r="I138" s="332" t="s">
        <v>273</v>
      </c>
      <c r="J138" s="49"/>
      <c r="K138" s="47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24" customHeight="1">
      <c r="A139" s="47"/>
      <c r="B139" s="333" t="s">
        <v>172</v>
      </c>
      <c r="C139" s="301"/>
      <c r="D139" s="301"/>
      <c r="E139" s="301"/>
      <c r="F139" s="182"/>
      <c r="G139" s="302" t="s">
        <v>418</v>
      </c>
      <c r="H139" s="303" t="s">
        <v>419</v>
      </c>
      <c r="I139" s="334" t="s">
        <v>420</v>
      </c>
      <c r="J139" s="49"/>
      <c r="K139" s="47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40"/>
      <c r="Y139" s="40"/>
      <c r="Z139" s="40"/>
    </row>
    <row r="140" spans="1:26" ht="24" customHeight="1">
      <c r="A140" s="47"/>
      <c r="B140" s="335" t="s">
        <v>205</v>
      </c>
      <c r="C140" s="276"/>
      <c r="D140" s="276"/>
      <c r="E140" s="276"/>
      <c r="F140" s="276"/>
      <c r="G140" s="323">
        <f>'1.Input'!D14</f>
        <v>0</v>
      </c>
      <c r="H140" s="324"/>
      <c r="I140" s="336">
        <f>'1.Input'!E14</f>
        <v>3</v>
      </c>
      <c r="J140" s="49"/>
      <c r="K140" s="47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40"/>
      <c r="Y140" s="40"/>
      <c r="Z140" s="40"/>
    </row>
    <row r="141" spans="1:26" ht="24" customHeight="1">
      <c r="A141" s="47"/>
      <c r="B141" s="335" t="s">
        <v>210</v>
      </c>
      <c r="C141" s="276"/>
      <c r="D141" s="276"/>
      <c r="E141" s="276"/>
      <c r="F141" s="276"/>
      <c r="G141" s="323">
        <f>'1.Input'!D15</f>
        <v>0</v>
      </c>
      <c r="H141" s="324"/>
      <c r="I141" s="336">
        <f>'1.Input'!E15</f>
        <v>5</v>
      </c>
      <c r="J141" s="49"/>
      <c r="K141" s="47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40"/>
      <c r="Y141" s="40"/>
      <c r="Z141" s="40"/>
    </row>
    <row r="142" spans="1:26" ht="24" customHeight="1">
      <c r="A142" s="47"/>
      <c r="B142" s="335" t="s">
        <v>215</v>
      </c>
      <c r="C142" s="276"/>
      <c r="D142" s="276"/>
      <c r="E142" s="276"/>
      <c r="F142" s="276"/>
      <c r="G142" s="323">
        <f>'1.Input'!D31</f>
        <v>0</v>
      </c>
      <c r="H142" s="324"/>
      <c r="I142" s="336">
        <f>'1.Input'!E31</f>
        <v>3</v>
      </c>
      <c r="J142" s="49"/>
      <c r="K142" s="47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40"/>
      <c r="Y142" s="40"/>
      <c r="Z142" s="40"/>
    </row>
    <row r="143" spans="1:26" ht="24" customHeight="1">
      <c r="A143" s="47"/>
      <c r="B143" s="335" t="s">
        <v>219</v>
      </c>
      <c r="C143" s="276"/>
      <c r="D143" s="276"/>
      <c r="E143" s="276"/>
      <c r="F143" s="276"/>
      <c r="G143" s="323">
        <f>'1.Input'!D32</f>
        <v>0</v>
      </c>
      <c r="H143" s="324"/>
      <c r="I143" s="336">
        <f>'1.Input'!E32</f>
        <v>1</v>
      </c>
      <c r="J143" s="49"/>
      <c r="K143" s="47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40"/>
      <c r="Y143" s="40"/>
      <c r="Z143" s="40"/>
    </row>
    <row r="144" spans="1:26" ht="24" customHeight="1">
      <c r="A144" s="47"/>
      <c r="B144" s="335" t="s">
        <v>224</v>
      </c>
      <c r="C144" s="276"/>
      <c r="D144" s="276"/>
      <c r="E144" s="276"/>
      <c r="F144" s="276"/>
      <c r="G144" s="323">
        <f>'1.Input'!D33</f>
        <v>0.35</v>
      </c>
      <c r="H144" s="324"/>
      <c r="I144" s="336">
        <f>'1.Input'!E33</f>
        <v>1</v>
      </c>
      <c r="J144" s="49"/>
      <c r="K144" s="47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40"/>
      <c r="Y144" s="40"/>
      <c r="Z144" s="40"/>
    </row>
    <row r="145" spans="1:26" ht="24" customHeight="1">
      <c r="A145" s="47"/>
      <c r="B145" s="335" t="s">
        <v>229</v>
      </c>
      <c r="C145" s="276"/>
      <c r="D145" s="276"/>
      <c r="E145" s="276"/>
      <c r="F145" s="276"/>
      <c r="G145" s="323">
        <f>'1.Input'!D34</f>
        <v>2.5</v>
      </c>
      <c r="H145" s="324"/>
      <c r="I145" s="336">
        <f>'1.Input'!E34</f>
        <v>4</v>
      </c>
      <c r="J145" s="39"/>
      <c r="K145" s="47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40"/>
      <c r="Y145" s="40"/>
      <c r="Z145" s="40"/>
    </row>
    <row r="146" spans="1:26" ht="24" customHeight="1">
      <c r="A146" s="47"/>
      <c r="B146" s="335" t="s">
        <v>234</v>
      </c>
      <c r="C146" s="276"/>
      <c r="D146" s="276"/>
      <c r="E146" s="276"/>
      <c r="F146" s="276"/>
      <c r="G146" s="323">
        <f>'1.Input'!D35</f>
        <v>3.2</v>
      </c>
      <c r="H146" s="324"/>
      <c r="I146" s="336">
        <f>'1.Input'!E35</f>
        <v>2</v>
      </c>
      <c r="J146" s="49"/>
      <c r="K146" s="47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40"/>
      <c r="Y146" s="40"/>
      <c r="Z146" s="40"/>
    </row>
    <row r="147" spans="1:26" ht="24" customHeight="1">
      <c r="A147" s="47"/>
      <c r="B147" s="337" t="s">
        <v>240</v>
      </c>
      <c r="C147" s="281"/>
      <c r="D147" s="281"/>
      <c r="E147" s="281"/>
      <c r="F147" s="282"/>
      <c r="G147" s="324">
        <f>'1.Input'!I26</f>
        <v>2</v>
      </c>
      <c r="H147" s="39"/>
      <c r="I147" s="336"/>
      <c r="J147" s="49"/>
      <c r="K147" s="47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40"/>
      <c r="Y147" s="40"/>
      <c r="Z147" s="40"/>
    </row>
    <row r="148" spans="1:26" ht="24" customHeight="1">
      <c r="A148" s="47"/>
      <c r="B148" s="337" t="s">
        <v>243</v>
      </c>
      <c r="C148" s="281"/>
      <c r="D148" s="281"/>
      <c r="E148" s="281"/>
      <c r="F148" s="282"/>
      <c r="G148" s="324">
        <f>'1.Input'!I27</f>
        <v>2</v>
      </c>
      <c r="H148" s="39"/>
      <c r="I148" s="336"/>
      <c r="J148" s="49"/>
      <c r="K148" s="47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40"/>
      <c r="Y148" s="40"/>
      <c r="Z148" s="40"/>
    </row>
    <row r="149" spans="1:26" ht="24" customHeight="1">
      <c r="A149" s="47"/>
      <c r="B149" s="337" t="s">
        <v>247</v>
      </c>
      <c r="C149" s="281"/>
      <c r="D149" s="281"/>
      <c r="E149" s="281"/>
      <c r="F149" s="282"/>
      <c r="G149" s="324">
        <f>'1.Input'!I29</f>
        <v>3</v>
      </c>
      <c r="H149" s="39"/>
      <c r="I149" s="336"/>
      <c r="J149" s="49"/>
      <c r="K149" s="47"/>
      <c r="L149" s="50"/>
      <c r="M149" s="40"/>
      <c r="N149" s="40"/>
      <c r="O149" s="50"/>
      <c r="P149" s="50"/>
      <c r="Q149" s="50"/>
      <c r="R149" s="50"/>
      <c r="S149" s="50"/>
      <c r="T149" s="50"/>
      <c r="U149" s="50"/>
      <c r="V149" s="50"/>
      <c r="W149" s="50"/>
      <c r="X149" s="40"/>
      <c r="Y149" s="40"/>
      <c r="Z149" s="40"/>
    </row>
    <row r="150" spans="1:26" ht="24" customHeight="1">
      <c r="A150" s="47"/>
      <c r="B150" s="337" t="s">
        <v>250</v>
      </c>
      <c r="C150" s="281"/>
      <c r="D150" s="281"/>
      <c r="E150" s="281"/>
      <c r="F150" s="282"/>
      <c r="G150" s="324">
        <f>'1.Input'!I30</f>
        <v>3</v>
      </c>
      <c r="H150" s="39"/>
      <c r="I150" s="336"/>
      <c r="J150" s="49"/>
      <c r="K150" s="47"/>
      <c r="L150" s="50"/>
      <c r="M150" s="40"/>
      <c r="N150" s="40"/>
      <c r="O150" s="40"/>
      <c r="P150" s="40"/>
      <c r="Q150" s="40"/>
      <c r="R150" s="40"/>
      <c r="S150" s="50"/>
      <c r="T150" s="50"/>
      <c r="U150" s="50"/>
      <c r="V150" s="50"/>
      <c r="W150" s="50"/>
      <c r="X150" s="40"/>
      <c r="Y150" s="40"/>
      <c r="Z150" s="40"/>
    </row>
    <row r="151" spans="1:26" ht="24" customHeight="1">
      <c r="A151" s="47"/>
      <c r="B151" s="337" t="s">
        <v>253</v>
      </c>
      <c r="C151" s="281"/>
      <c r="D151" s="281"/>
      <c r="E151" s="281"/>
      <c r="F151" s="282"/>
      <c r="G151" s="324">
        <f>'1.Input'!I32</f>
        <v>3</v>
      </c>
      <c r="H151" s="39"/>
      <c r="I151" s="336"/>
      <c r="J151" s="49"/>
      <c r="K151" s="47"/>
      <c r="L151" s="50"/>
      <c r="M151" s="40"/>
      <c r="N151" s="40"/>
      <c r="O151" s="40"/>
      <c r="P151" s="40"/>
      <c r="Q151" s="40"/>
      <c r="R151" s="40"/>
      <c r="S151" s="50"/>
      <c r="T151" s="50"/>
      <c r="U151" s="50"/>
      <c r="V151" s="50"/>
      <c r="W151" s="50"/>
      <c r="X151" s="40"/>
      <c r="Y151" s="40"/>
      <c r="Z151" s="40"/>
    </row>
    <row r="152" spans="1:26" ht="24" customHeight="1">
      <c r="A152" s="47"/>
      <c r="B152" s="337" t="s">
        <v>255</v>
      </c>
      <c r="C152" s="281"/>
      <c r="D152" s="281"/>
      <c r="E152" s="281"/>
      <c r="F152" s="282"/>
      <c r="G152" s="324">
        <f>'1.Input'!I34</f>
        <v>3</v>
      </c>
      <c r="H152" s="39"/>
      <c r="I152" s="336"/>
      <c r="J152" s="49"/>
      <c r="K152" s="47"/>
      <c r="L152" s="50"/>
      <c r="M152" s="40"/>
      <c r="N152" s="40"/>
      <c r="O152" s="40"/>
      <c r="P152" s="40"/>
      <c r="Q152" s="40"/>
      <c r="R152" s="40"/>
      <c r="S152" s="50"/>
      <c r="T152" s="50"/>
      <c r="U152" s="50"/>
      <c r="V152" s="50"/>
      <c r="W152" s="50"/>
      <c r="X152" s="40"/>
      <c r="Y152" s="40"/>
      <c r="Z152" s="40"/>
    </row>
    <row r="153" spans="1:26" ht="24" customHeight="1">
      <c r="A153" s="47"/>
      <c r="B153" s="338" t="s">
        <v>443</v>
      </c>
      <c r="C153" s="286"/>
      <c r="D153" s="286"/>
      <c r="E153" s="286"/>
      <c r="F153" s="287"/>
      <c r="G153" s="324">
        <f>'1.Input'!N35</f>
        <v>0</v>
      </c>
      <c r="H153" s="39"/>
      <c r="I153" s="336"/>
      <c r="J153" s="49"/>
      <c r="K153" s="47"/>
      <c r="L153" s="50"/>
      <c r="M153" s="40"/>
      <c r="N153" s="40"/>
      <c r="O153" s="40"/>
      <c r="P153" s="40"/>
      <c r="Q153" s="40"/>
      <c r="R153" s="40"/>
      <c r="S153" s="50"/>
      <c r="T153" s="50"/>
      <c r="U153" s="50"/>
      <c r="V153" s="50"/>
      <c r="W153" s="50"/>
      <c r="X153" s="40"/>
      <c r="Y153" s="40"/>
      <c r="Z153" s="40"/>
    </row>
    <row r="154" spans="1:26" ht="24" customHeight="1">
      <c r="A154" s="47"/>
      <c r="B154" s="338" t="s">
        <v>444</v>
      </c>
      <c r="C154" s="286"/>
      <c r="D154" s="286"/>
      <c r="E154" s="286"/>
      <c r="F154" s="287"/>
      <c r="G154" s="324">
        <f>'1.Input'!N36</f>
        <v>0</v>
      </c>
      <c r="H154" s="39"/>
      <c r="I154" s="336"/>
      <c r="J154" s="49"/>
      <c r="K154" s="47"/>
      <c r="L154" s="50"/>
      <c r="M154" s="40"/>
      <c r="N154" s="40"/>
      <c r="O154" s="40"/>
      <c r="P154" s="40"/>
      <c r="Q154" s="40"/>
      <c r="R154" s="40"/>
      <c r="S154" s="50"/>
      <c r="T154" s="50"/>
      <c r="U154" s="50"/>
      <c r="V154" s="50"/>
      <c r="W154" s="50"/>
      <c r="X154" s="40"/>
      <c r="Y154" s="40"/>
      <c r="Z154" s="40"/>
    </row>
    <row r="155" spans="1:26" ht="24" customHeight="1">
      <c r="A155" s="47"/>
      <c r="B155" s="338" t="s">
        <v>445</v>
      </c>
      <c r="C155" s="286"/>
      <c r="D155" s="286"/>
      <c r="E155" s="286"/>
      <c r="F155" s="287"/>
      <c r="G155" s="324">
        <f>'1.Input'!N37</f>
        <v>0</v>
      </c>
      <c r="H155" s="39"/>
      <c r="I155" s="336"/>
      <c r="J155" s="49"/>
      <c r="K155" s="47"/>
      <c r="L155" s="50"/>
      <c r="M155" s="40"/>
      <c r="N155" s="40"/>
      <c r="O155" s="40"/>
      <c r="P155" s="40"/>
      <c r="Q155" s="40"/>
      <c r="R155" s="40"/>
      <c r="S155" s="50"/>
      <c r="T155" s="50"/>
      <c r="U155" s="50"/>
      <c r="V155" s="50"/>
      <c r="W155" s="50"/>
      <c r="X155" s="40"/>
      <c r="Y155" s="40"/>
      <c r="Z155" s="40"/>
    </row>
    <row r="156" spans="1:26" ht="24" customHeight="1">
      <c r="A156" s="114"/>
      <c r="B156" s="338" t="s">
        <v>446</v>
      </c>
      <c r="C156" s="286"/>
      <c r="D156" s="286"/>
      <c r="E156" s="286"/>
      <c r="F156" s="287"/>
      <c r="G156" s="324">
        <f>'1.Input'!N38</f>
        <v>0</v>
      </c>
      <c r="H156" s="39"/>
      <c r="I156" s="336"/>
      <c r="J156" s="39"/>
      <c r="K156" s="114"/>
      <c r="L156" s="40"/>
      <c r="M156" s="40"/>
      <c r="N156" s="40"/>
      <c r="O156" s="40"/>
      <c r="P156" s="40"/>
      <c r="Q156" s="40"/>
      <c r="R156" s="40"/>
      <c r="S156" s="50"/>
      <c r="T156" s="50"/>
      <c r="U156" s="50"/>
      <c r="V156" s="50"/>
      <c r="W156" s="50"/>
      <c r="X156" s="40"/>
      <c r="Y156" s="40"/>
      <c r="Z156" s="40"/>
    </row>
    <row r="157" spans="1:26" ht="24" customHeight="1">
      <c r="A157" s="114"/>
      <c r="B157" s="339" t="s">
        <v>447</v>
      </c>
      <c r="C157" s="340"/>
      <c r="D157" s="340"/>
      <c r="E157" s="340"/>
      <c r="F157" s="341"/>
      <c r="G157" s="342">
        <f>'1.Input'!N39</f>
        <v>0</v>
      </c>
      <c r="H157" s="39"/>
      <c r="I157" s="343"/>
      <c r="J157" s="39"/>
      <c r="K157" s="114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24" customHeight="1">
      <c r="A158" s="114"/>
      <c r="B158" s="39"/>
      <c r="C158" s="39"/>
      <c r="D158" s="39"/>
      <c r="E158" s="39"/>
      <c r="F158" s="39"/>
      <c r="G158" s="39"/>
      <c r="H158" s="39"/>
      <c r="I158" s="39"/>
      <c r="J158" s="39"/>
      <c r="K158" s="114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24" customHeight="1">
      <c r="A159" s="114"/>
      <c r="B159" s="39"/>
      <c r="C159" s="39"/>
      <c r="D159" s="39"/>
      <c r="E159" s="39"/>
      <c r="F159" s="39"/>
      <c r="G159" s="39"/>
      <c r="H159" s="39"/>
      <c r="I159" s="39"/>
      <c r="J159" s="39"/>
      <c r="K159" s="114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24" customHeight="1">
      <c r="A160" s="114"/>
      <c r="B160" s="39"/>
      <c r="C160" s="39"/>
      <c r="D160" s="39"/>
      <c r="E160" s="39"/>
      <c r="F160" s="39"/>
      <c r="G160" s="39"/>
      <c r="H160" s="39"/>
      <c r="I160" s="39"/>
      <c r="J160" s="39"/>
      <c r="K160" s="114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24" customHeight="1">
      <c r="A161" s="114"/>
      <c r="B161" s="39"/>
      <c r="C161" s="39"/>
      <c r="D161" s="39"/>
      <c r="E161" s="39"/>
      <c r="F161" s="39"/>
      <c r="G161" s="39"/>
      <c r="H161" s="39"/>
      <c r="I161" s="39"/>
      <c r="J161" s="39"/>
      <c r="K161" s="114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24" customHeight="1">
      <c r="A162" s="114"/>
      <c r="B162" s="39"/>
      <c r="C162" s="39"/>
      <c r="D162" s="39"/>
      <c r="E162" s="39"/>
      <c r="F162" s="39"/>
      <c r="G162" s="39"/>
      <c r="H162" s="39"/>
      <c r="I162" s="39"/>
      <c r="J162" s="39"/>
      <c r="K162" s="114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24" customHeight="1">
      <c r="A163" s="114"/>
      <c r="B163" s="39"/>
      <c r="C163" s="39"/>
      <c r="D163" s="39"/>
      <c r="E163" s="39"/>
      <c r="F163" s="39"/>
      <c r="G163" s="39"/>
      <c r="H163" s="39"/>
      <c r="I163" s="39"/>
      <c r="J163" s="39"/>
      <c r="K163" s="114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4" customHeight="1">
      <c r="A164" s="114"/>
      <c r="B164" s="39"/>
      <c r="C164" s="39"/>
      <c r="D164" s="39"/>
      <c r="E164" s="39"/>
      <c r="F164" s="39"/>
      <c r="G164" s="39"/>
      <c r="H164" s="39"/>
      <c r="I164" s="39"/>
      <c r="J164" s="39"/>
      <c r="K164" s="114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24" customHeight="1">
      <c r="A165" s="114"/>
      <c r="B165" s="39"/>
      <c r="C165" s="39"/>
      <c r="D165" s="39"/>
      <c r="E165" s="39"/>
      <c r="F165" s="39"/>
      <c r="G165" s="39"/>
      <c r="H165" s="39"/>
      <c r="I165" s="39"/>
      <c r="J165" s="39"/>
      <c r="K165" s="114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24" customHeight="1">
      <c r="A166" s="114"/>
      <c r="B166" s="39"/>
      <c r="C166" s="39"/>
      <c r="D166" s="39"/>
      <c r="E166" s="39"/>
      <c r="F166" s="39"/>
      <c r="G166" s="39"/>
      <c r="H166" s="39"/>
      <c r="I166" s="39"/>
      <c r="J166" s="39"/>
      <c r="K166" s="114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24" customHeight="1">
      <c r="A167" s="114"/>
      <c r="B167" s="39"/>
      <c r="C167" s="39"/>
      <c r="D167" s="39"/>
      <c r="E167" s="39"/>
      <c r="F167" s="39"/>
      <c r="G167" s="39"/>
      <c r="H167" s="39"/>
      <c r="I167" s="39"/>
      <c r="J167" s="39"/>
      <c r="K167" s="114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24" customHeight="1">
      <c r="A168" s="114"/>
      <c r="B168" s="39"/>
      <c r="C168" s="39"/>
      <c r="D168" s="39"/>
      <c r="E168" s="39"/>
      <c r="F168" s="39"/>
      <c r="G168" s="39"/>
      <c r="H168" s="39"/>
      <c r="I168" s="39"/>
      <c r="J168" s="39"/>
      <c r="K168" s="114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24" customHeight="1">
      <c r="A169" s="114"/>
      <c r="B169" s="39"/>
      <c r="C169" s="39"/>
      <c r="D169" s="39"/>
      <c r="E169" s="39"/>
      <c r="F169" s="39"/>
      <c r="G169" s="39"/>
      <c r="H169" s="39"/>
      <c r="I169" s="39"/>
      <c r="J169" s="39"/>
      <c r="K169" s="114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4" customHeight="1">
      <c r="A170" s="114"/>
      <c r="B170" s="39"/>
      <c r="C170" s="39"/>
      <c r="D170" s="39"/>
      <c r="E170" s="39"/>
      <c r="F170" s="39"/>
      <c r="G170" s="39"/>
      <c r="H170" s="39"/>
      <c r="I170" s="39"/>
      <c r="J170" s="39"/>
      <c r="K170" s="114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24" customHeight="1">
      <c r="A171" s="114"/>
      <c r="B171" s="39"/>
      <c r="C171" s="39"/>
      <c r="D171" s="39"/>
      <c r="E171" s="39"/>
      <c r="F171" s="39"/>
      <c r="G171" s="39"/>
      <c r="H171" s="39"/>
      <c r="I171" s="39"/>
      <c r="J171" s="39"/>
      <c r="K171" s="114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24" customHeight="1">
      <c r="A172" s="114"/>
      <c r="B172" s="39"/>
      <c r="C172" s="39"/>
      <c r="D172" s="39"/>
      <c r="E172" s="39"/>
      <c r="F172" s="39"/>
      <c r="G172" s="39"/>
      <c r="H172" s="39"/>
      <c r="I172" s="39"/>
      <c r="J172" s="39"/>
      <c r="K172" s="114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24" customHeight="1">
      <c r="A173" s="114"/>
      <c r="B173" s="39"/>
      <c r="C173" s="39"/>
      <c r="D173" s="39"/>
      <c r="E173" s="39"/>
      <c r="F173" s="39"/>
      <c r="G173" s="39"/>
      <c r="H173" s="39"/>
      <c r="I173" s="39"/>
      <c r="J173" s="39"/>
      <c r="K173" s="114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4" customHeight="1">
      <c r="A174" s="114"/>
      <c r="B174" s="39"/>
      <c r="C174" s="39"/>
      <c r="D174" s="39"/>
      <c r="E174" s="39"/>
      <c r="F174" s="39"/>
      <c r="G174" s="39"/>
      <c r="H174" s="39"/>
      <c r="I174" s="39"/>
      <c r="J174" s="39"/>
      <c r="K174" s="114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24" customHeight="1">
      <c r="A175" s="114"/>
      <c r="B175" s="39"/>
      <c r="C175" s="39"/>
      <c r="D175" s="39"/>
      <c r="E175" s="39"/>
      <c r="F175" s="39"/>
      <c r="G175" s="39"/>
      <c r="H175" s="39"/>
      <c r="I175" s="39"/>
      <c r="J175" s="39"/>
      <c r="K175" s="114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24" customHeight="1">
      <c r="A176" s="114"/>
      <c r="B176" s="39"/>
      <c r="C176" s="39"/>
      <c r="D176" s="39"/>
      <c r="E176" s="39"/>
      <c r="F176" s="39"/>
      <c r="G176" s="39"/>
      <c r="H176" s="39"/>
      <c r="I176" s="39"/>
      <c r="J176" s="39"/>
      <c r="K176" s="114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24" customHeight="1">
      <c r="A177" s="114"/>
      <c r="B177" s="39"/>
      <c r="C177" s="39"/>
      <c r="D177" s="39"/>
      <c r="E177" s="39"/>
      <c r="F177" s="39"/>
      <c r="G177" s="39"/>
      <c r="H177" s="39"/>
      <c r="I177" s="39"/>
      <c r="J177" s="39"/>
      <c r="K177" s="114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24" customHeight="1">
      <c r="A178" s="114"/>
      <c r="B178" s="39"/>
      <c r="C178" s="39"/>
      <c r="D178" s="39"/>
      <c r="E178" s="39"/>
      <c r="F178" s="39"/>
      <c r="G178" s="39"/>
      <c r="H178" s="39"/>
      <c r="I178" s="39"/>
      <c r="J178" s="39"/>
      <c r="K178" s="114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24" customHeight="1">
      <c r="A179" s="114"/>
      <c r="B179" s="39"/>
      <c r="C179" s="39"/>
      <c r="D179" s="39"/>
      <c r="E179" s="39"/>
      <c r="F179" s="39"/>
      <c r="G179" s="39"/>
      <c r="H179" s="39"/>
      <c r="I179" s="39"/>
      <c r="J179" s="39"/>
      <c r="K179" s="114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24" customHeight="1">
      <c r="A180" s="114"/>
      <c r="B180" s="39"/>
      <c r="C180" s="39"/>
      <c r="D180" s="39"/>
      <c r="E180" s="39"/>
      <c r="F180" s="39"/>
      <c r="G180" s="39"/>
      <c r="H180" s="39"/>
      <c r="I180" s="39"/>
      <c r="J180" s="39"/>
      <c r="K180" s="114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24" customHeight="1">
      <c r="A181" s="114"/>
      <c r="B181" s="39"/>
      <c r="C181" s="39"/>
      <c r="D181" s="39"/>
      <c r="E181" s="39"/>
      <c r="F181" s="39"/>
      <c r="G181" s="39"/>
      <c r="H181" s="39"/>
      <c r="I181" s="39"/>
      <c r="J181" s="39"/>
      <c r="K181" s="114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24" customHeight="1">
      <c r="A182" s="114"/>
      <c r="B182" s="39"/>
      <c r="C182" s="39"/>
      <c r="D182" s="39"/>
      <c r="E182" s="39"/>
      <c r="F182" s="39"/>
      <c r="G182" s="39"/>
      <c r="H182" s="39"/>
      <c r="I182" s="39"/>
      <c r="J182" s="39"/>
      <c r="K182" s="114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24" customHeight="1">
      <c r="A183" s="114"/>
      <c r="B183" s="39"/>
      <c r="C183" s="39"/>
      <c r="D183" s="39"/>
      <c r="E183" s="39"/>
      <c r="F183" s="39"/>
      <c r="G183" s="39"/>
      <c r="H183" s="39"/>
      <c r="I183" s="39"/>
      <c r="J183" s="39"/>
      <c r="K183" s="114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24" customHeight="1">
      <c r="A184" s="114"/>
      <c r="B184" s="39"/>
      <c r="C184" s="39"/>
      <c r="D184" s="39"/>
      <c r="E184" s="39"/>
      <c r="F184" s="39"/>
      <c r="G184" s="39"/>
      <c r="H184" s="39"/>
      <c r="I184" s="39"/>
      <c r="J184" s="39"/>
      <c r="K184" s="114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24" customHeight="1">
      <c r="A185" s="114"/>
      <c r="B185" s="39"/>
      <c r="C185" s="39"/>
      <c r="D185" s="39"/>
      <c r="E185" s="39"/>
      <c r="F185" s="39"/>
      <c r="G185" s="39"/>
      <c r="H185" s="39"/>
      <c r="I185" s="39"/>
      <c r="J185" s="39"/>
      <c r="K185" s="114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24" customHeight="1">
      <c r="A186" s="114"/>
      <c r="B186" s="39"/>
      <c r="C186" s="39"/>
      <c r="D186" s="39"/>
      <c r="E186" s="39"/>
      <c r="F186" s="39"/>
      <c r="G186" s="39"/>
      <c r="H186" s="39"/>
      <c r="I186" s="39"/>
      <c r="J186" s="39"/>
      <c r="K186" s="114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24" customHeight="1">
      <c r="A187" s="114"/>
      <c r="B187" s="39"/>
      <c r="C187" s="39"/>
      <c r="D187" s="39"/>
      <c r="E187" s="39"/>
      <c r="F187" s="39"/>
      <c r="G187" s="39"/>
      <c r="H187" s="39"/>
      <c r="I187" s="39"/>
      <c r="J187" s="39"/>
      <c r="K187" s="114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24" customHeight="1">
      <c r="A188" s="114"/>
      <c r="B188" s="39"/>
      <c r="C188" s="39"/>
      <c r="D188" s="39"/>
      <c r="E188" s="39"/>
      <c r="F188" s="39"/>
      <c r="G188" s="39"/>
      <c r="H188" s="39"/>
      <c r="I188" s="39"/>
      <c r="J188" s="39"/>
      <c r="K188" s="114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24" customHeight="1">
      <c r="A189" s="114"/>
      <c r="B189" s="39"/>
      <c r="C189" s="39"/>
      <c r="D189" s="39"/>
      <c r="E189" s="39"/>
      <c r="F189" s="39"/>
      <c r="G189" s="39"/>
      <c r="H189" s="39"/>
      <c r="I189" s="39"/>
      <c r="J189" s="39"/>
      <c r="K189" s="114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24" customHeight="1">
      <c r="A190" s="114"/>
      <c r="B190" s="39"/>
      <c r="C190" s="39"/>
      <c r="D190" s="39"/>
      <c r="E190" s="39"/>
      <c r="F190" s="39"/>
      <c r="G190" s="39"/>
      <c r="H190" s="39"/>
      <c r="I190" s="39"/>
      <c r="J190" s="39"/>
      <c r="K190" s="114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24" customHeight="1">
      <c r="A191" s="114"/>
      <c r="B191" s="39"/>
      <c r="C191" s="39"/>
      <c r="D191" s="39"/>
      <c r="E191" s="39"/>
      <c r="F191" s="39"/>
      <c r="G191" s="39"/>
      <c r="H191" s="39"/>
      <c r="I191" s="39"/>
      <c r="J191" s="39"/>
      <c r="K191" s="114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24" customHeight="1">
      <c r="A192" s="114"/>
      <c r="B192" s="39"/>
      <c r="C192" s="39"/>
      <c r="D192" s="39"/>
      <c r="E192" s="39"/>
      <c r="F192" s="39"/>
      <c r="G192" s="39"/>
      <c r="H192" s="39"/>
      <c r="I192" s="39"/>
      <c r="J192" s="39"/>
      <c r="K192" s="114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24" customHeight="1">
      <c r="A193" s="114"/>
      <c r="B193" s="39"/>
      <c r="C193" s="39"/>
      <c r="D193" s="39"/>
      <c r="E193" s="39"/>
      <c r="F193" s="39"/>
      <c r="G193" s="39"/>
      <c r="H193" s="39"/>
      <c r="I193" s="39"/>
      <c r="J193" s="39"/>
      <c r="K193" s="114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24" customHeight="1">
      <c r="A194" s="114"/>
      <c r="B194" s="39"/>
      <c r="C194" s="39"/>
      <c r="D194" s="39"/>
      <c r="E194" s="39"/>
      <c r="F194" s="39"/>
      <c r="G194" s="39"/>
      <c r="H194" s="39"/>
      <c r="I194" s="39"/>
      <c r="J194" s="39"/>
      <c r="K194" s="114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24" customHeight="1">
      <c r="A195" s="114"/>
      <c r="B195" s="39"/>
      <c r="C195" s="39"/>
      <c r="D195" s="39"/>
      <c r="E195" s="39"/>
      <c r="F195" s="39"/>
      <c r="G195" s="39"/>
      <c r="H195" s="39"/>
      <c r="I195" s="39"/>
      <c r="J195" s="39"/>
      <c r="K195" s="114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24" customHeight="1">
      <c r="A196" s="114"/>
      <c r="B196" s="39"/>
      <c r="C196" s="39"/>
      <c r="D196" s="39"/>
      <c r="E196" s="39"/>
      <c r="F196" s="39"/>
      <c r="G196" s="39"/>
      <c r="H196" s="39"/>
      <c r="I196" s="39"/>
      <c r="J196" s="39"/>
      <c r="K196" s="114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24" customHeight="1">
      <c r="A197" s="114"/>
      <c r="B197" s="39"/>
      <c r="C197" s="39"/>
      <c r="D197" s="39"/>
      <c r="E197" s="39"/>
      <c r="F197" s="39"/>
      <c r="G197" s="39"/>
      <c r="H197" s="39"/>
      <c r="I197" s="39"/>
      <c r="J197" s="39"/>
      <c r="K197" s="114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24" customHeight="1">
      <c r="A198" s="114"/>
      <c r="B198" s="39"/>
      <c r="C198" s="39"/>
      <c r="D198" s="39"/>
      <c r="E198" s="39"/>
      <c r="F198" s="39"/>
      <c r="G198" s="39"/>
      <c r="H198" s="39"/>
      <c r="I198" s="39"/>
      <c r="J198" s="39"/>
      <c r="K198" s="114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24" customHeight="1">
      <c r="A199" s="114"/>
      <c r="B199" s="39"/>
      <c r="C199" s="39"/>
      <c r="D199" s="39"/>
      <c r="E199" s="39"/>
      <c r="F199" s="39"/>
      <c r="G199" s="39"/>
      <c r="H199" s="39"/>
      <c r="I199" s="39"/>
      <c r="J199" s="39"/>
      <c r="K199" s="114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24" customHeight="1">
      <c r="A200" s="114"/>
      <c r="B200" s="39"/>
      <c r="C200" s="39"/>
      <c r="D200" s="39"/>
      <c r="E200" s="39"/>
      <c r="F200" s="39"/>
      <c r="G200" s="39"/>
      <c r="H200" s="39"/>
      <c r="I200" s="39"/>
      <c r="J200" s="39"/>
      <c r="K200" s="114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24" customHeight="1">
      <c r="A201" s="114"/>
      <c r="B201" s="39"/>
      <c r="C201" s="39"/>
      <c r="D201" s="39"/>
      <c r="E201" s="39"/>
      <c r="F201" s="39"/>
      <c r="G201" s="39"/>
      <c r="H201" s="39"/>
      <c r="I201" s="39"/>
      <c r="J201" s="39"/>
      <c r="K201" s="114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24" customHeight="1">
      <c r="A202" s="114"/>
      <c r="B202" s="39"/>
      <c r="C202" s="39"/>
      <c r="D202" s="39"/>
      <c r="E202" s="39"/>
      <c r="F202" s="39"/>
      <c r="G202" s="39"/>
      <c r="H202" s="39"/>
      <c r="I202" s="39"/>
      <c r="J202" s="39"/>
      <c r="K202" s="114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24" customHeight="1">
      <c r="A203" s="114"/>
      <c r="B203" s="39"/>
      <c r="C203" s="39"/>
      <c r="D203" s="39"/>
      <c r="E203" s="39"/>
      <c r="F203" s="39"/>
      <c r="G203" s="39"/>
      <c r="H203" s="39"/>
      <c r="I203" s="39"/>
      <c r="J203" s="39"/>
      <c r="K203" s="114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24" customHeight="1">
      <c r="A204" s="114"/>
      <c r="B204" s="39"/>
      <c r="C204" s="39"/>
      <c r="D204" s="39"/>
      <c r="E204" s="39"/>
      <c r="F204" s="39"/>
      <c r="G204" s="39"/>
      <c r="H204" s="39"/>
      <c r="I204" s="39"/>
      <c r="J204" s="39"/>
      <c r="K204" s="114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24" customHeight="1">
      <c r="A205" s="114"/>
      <c r="B205" s="39"/>
      <c r="C205" s="39"/>
      <c r="D205" s="39"/>
      <c r="E205" s="39"/>
      <c r="F205" s="39"/>
      <c r="G205" s="39"/>
      <c r="H205" s="39"/>
      <c r="I205" s="39"/>
      <c r="J205" s="39"/>
      <c r="K205" s="114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24" customHeight="1">
      <c r="A206" s="114"/>
      <c r="B206" s="39"/>
      <c r="C206" s="39"/>
      <c r="D206" s="39"/>
      <c r="E206" s="39"/>
      <c r="F206" s="39"/>
      <c r="G206" s="39"/>
      <c r="H206" s="39"/>
      <c r="I206" s="39"/>
      <c r="J206" s="39"/>
      <c r="K206" s="114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24" customHeight="1">
      <c r="A207" s="114"/>
      <c r="B207" s="39"/>
      <c r="C207" s="39"/>
      <c r="D207" s="39"/>
      <c r="E207" s="39"/>
      <c r="F207" s="39"/>
      <c r="G207" s="39"/>
      <c r="H207" s="39"/>
      <c r="I207" s="39"/>
      <c r="J207" s="39"/>
      <c r="K207" s="114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24" customHeight="1">
      <c r="A208" s="114"/>
      <c r="B208" s="39"/>
      <c r="C208" s="39"/>
      <c r="D208" s="39"/>
      <c r="E208" s="39"/>
      <c r="F208" s="39"/>
      <c r="G208" s="39"/>
      <c r="H208" s="39"/>
      <c r="I208" s="39"/>
      <c r="J208" s="39"/>
      <c r="K208" s="114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24" customHeight="1">
      <c r="A209" s="114"/>
      <c r="B209" s="39"/>
      <c r="C209" s="39"/>
      <c r="D209" s="39"/>
      <c r="E209" s="39"/>
      <c r="F209" s="39"/>
      <c r="G209" s="39"/>
      <c r="H209" s="39"/>
      <c r="I209" s="39"/>
      <c r="J209" s="39"/>
      <c r="K209" s="114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24" customHeight="1">
      <c r="A210" s="114"/>
      <c r="B210" s="39"/>
      <c r="C210" s="39"/>
      <c r="D210" s="39"/>
      <c r="E210" s="39"/>
      <c r="F210" s="39"/>
      <c r="G210" s="39"/>
      <c r="H210" s="39"/>
      <c r="I210" s="39"/>
      <c r="J210" s="39"/>
      <c r="K210" s="114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24" customHeight="1">
      <c r="A211" s="114"/>
      <c r="B211" s="39"/>
      <c r="C211" s="39"/>
      <c r="D211" s="39"/>
      <c r="E211" s="39"/>
      <c r="F211" s="39"/>
      <c r="G211" s="39"/>
      <c r="H211" s="39"/>
      <c r="I211" s="39"/>
      <c r="J211" s="39"/>
      <c r="K211" s="114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24" customHeight="1">
      <c r="A212" s="114"/>
      <c r="B212" s="39"/>
      <c r="C212" s="39"/>
      <c r="D212" s="39"/>
      <c r="E212" s="39"/>
      <c r="F212" s="39"/>
      <c r="G212" s="39"/>
      <c r="H212" s="39"/>
      <c r="I212" s="39"/>
      <c r="J212" s="39"/>
      <c r="K212" s="114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24" customHeight="1">
      <c r="A213" s="114"/>
      <c r="B213" s="39"/>
      <c r="C213" s="39"/>
      <c r="D213" s="39"/>
      <c r="E213" s="39"/>
      <c r="F213" s="39"/>
      <c r="G213" s="39"/>
      <c r="H213" s="39"/>
      <c r="I213" s="39"/>
      <c r="J213" s="39"/>
      <c r="K213" s="114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24" customHeight="1">
      <c r="A214" s="114"/>
      <c r="B214" s="39"/>
      <c r="C214" s="39"/>
      <c r="D214" s="39"/>
      <c r="E214" s="39"/>
      <c r="F214" s="39"/>
      <c r="G214" s="39"/>
      <c r="H214" s="39"/>
      <c r="I214" s="39"/>
      <c r="J214" s="39"/>
      <c r="K214" s="114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24" customHeight="1">
      <c r="A215" s="114"/>
      <c r="B215" s="39"/>
      <c r="C215" s="39"/>
      <c r="D215" s="39"/>
      <c r="E215" s="39"/>
      <c r="F215" s="39"/>
      <c r="G215" s="39"/>
      <c r="H215" s="39"/>
      <c r="I215" s="39"/>
      <c r="J215" s="39"/>
      <c r="K215" s="114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24" customHeight="1">
      <c r="A216" s="114"/>
      <c r="B216" s="39"/>
      <c r="C216" s="39"/>
      <c r="D216" s="39"/>
      <c r="E216" s="39"/>
      <c r="F216" s="39"/>
      <c r="G216" s="39"/>
      <c r="H216" s="39"/>
      <c r="I216" s="39"/>
      <c r="J216" s="39"/>
      <c r="K216" s="114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24" customHeight="1">
      <c r="A217" s="114"/>
      <c r="B217" s="39"/>
      <c r="C217" s="39"/>
      <c r="D217" s="39"/>
      <c r="E217" s="39"/>
      <c r="F217" s="39"/>
      <c r="G217" s="39"/>
      <c r="H217" s="39"/>
      <c r="I217" s="39"/>
      <c r="J217" s="39"/>
      <c r="K217" s="114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24" customHeight="1">
      <c r="A218" s="114"/>
      <c r="B218" s="39"/>
      <c r="C218" s="39"/>
      <c r="D218" s="39"/>
      <c r="E218" s="39"/>
      <c r="F218" s="39"/>
      <c r="G218" s="39"/>
      <c r="H218" s="39"/>
      <c r="I218" s="39"/>
      <c r="J218" s="39"/>
      <c r="K218" s="114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24" customHeight="1">
      <c r="A219" s="114"/>
      <c r="B219" s="39"/>
      <c r="C219" s="39"/>
      <c r="D219" s="39"/>
      <c r="E219" s="39"/>
      <c r="F219" s="39"/>
      <c r="G219" s="39"/>
      <c r="H219" s="39"/>
      <c r="I219" s="39"/>
      <c r="J219" s="39"/>
      <c r="K219" s="114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24" customHeight="1">
      <c r="A220" s="114"/>
      <c r="B220" s="39"/>
      <c r="C220" s="39"/>
      <c r="D220" s="39"/>
      <c r="E220" s="39"/>
      <c r="F220" s="39"/>
      <c r="G220" s="39"/>
      <c r="H220" s="39"/>
      <c r="I220" s="39"/>
      <c r="J220" s="39"/>
      <c r="K220" s="114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24" customHeight="1">
      <c r="A221" s="114"/>
      <c r="B221" s="39"/>
      <c r="C221" s="39"/>
      <c r="D221" s="39"/>
      <c r="E221" s="39"/>
      <c r="F221" s="39"/>
      <c r="G221" s="39"/>
      <c r="H221" s="39"/>
      <c r="I221" s="39"/>
      <c r="J221" s="39"/>
      <c r="K221" s="114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24" customHeight="1">
      <c r="A222" s="114"/>
      <c r="B222" s="39"/>
      <c r="C222" s="39"/>
      <c r="D222" s="39"/>
      <c r="E222" s="39"/>
      <c r="F222" s="39"/>
      <c r="G222" s="39"/>
      <c r="H222" s="39"/>
      <c r="I222" s="39"/>
      <c r="J222" s="39"/>
      <c r="K222" s="114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24" customHeight="1">
      <c r="A223" s="114"/>
      <c r="B223" s="39"/>
      <c r="C223" s="39"/>
      <c r="D223" s="39"/>
      <c r="E223" s="39"/>
      <c r="F223" s="39"/>
      <c r="G223" s="39"/>
      <c r="H223" s="39"/>
      <c r="I223" s="39"/>
      <c r="J223" s="39"/>
      <c r="K223" s="114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24" customHeight="1">
      <c r="A224" s="114"/>
      <c r="B224" s="39"/>
      <c r="C224" s="39"/>
      <c r="D224" s="39"/>
      <c r="E224" s="39"/>
      <c r="F224" s="39"/>
      <c r="G224" s="39"/>
      <c r="H224" s="39"/>
      <c r="I224" s="39"/>
      <c r="J224" s="39"/>
      <c r="K224" s="114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24" customHeight="1">
      <c r="A225" s="114"/>
      <c r="B225" s="39"/>
      <c r="C225" s="39"/>
      <c r="D225" s="39"/>
      <c r="E225" s="39"/>
      <c r="F225" s="39"/>
      <c r="G225" s="39"/>
      <c r="H225" s="39"/>
      <c r="I225" s="39"/>
      <c r="J225" s="39"/>
      <c r="K225" s="114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24" customHeight="1">
      <c r="A226" s="114"/>
      <c r="B226" s="39"/>
      <c r="C226" s="39"/>
      <c r="D226" s="39"/>
      <c r="E226" s="39"/>
      <c r="F226" s="39"/>
      <c r="G226" s="39"/>
      <c r="H226" s="39"/>
      <c r="I226" s="39"/>
      <c r="J226" s="39"/>
      <c r="K226" s="114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24" customHeight="1">
      <c r="A227" s="114"/>
      <c r="B227" s="39"/>
      <c r="C227" s="39"/>
      <c r="D227" s="39"/>
      <c r="E227" s="39"/>
      <c r="F227" s="39"/>
      <c r="G227" s="39"/>
      <c r="H227" s="39"/>
      <c r="I227" s="39"/>
      <c r="J227" s="39"/>
      <c r="K227" s="114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24" customHeight="1">
      <c r="A228" s="114"/>
      <c r="B228" s="39"/>
      <c r="C228" s="39"/>
      <c r="D228" s="39"/>
      <c r="E228" s="39"/>
      <c r="F228" s="39"/>
      <c r="G228" s="39"/>
      <c r="H228" s="39"/>
      <c r="I228" s="39"/>
      <c r="J228" s="39"/>
      <c r="K228" s="114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24" customHeight="1">
      <c r="A229" s="114"/>
      <c r="B229" s="39"/>
      <c r="C229" s="39"/>
      <c r="D229" s="39"/>
      <c r="E229" s="39"/>
      <c r="F229" s="39"/>
      <c r="G229" s="39"/>
      <c r="H229" s="39"/>
      <c r="I229" s="39"/>
      <c r="J229" s="39"/>
      <c r="K229" s="114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24" customHeight="1">
      <c r="A230" s="114"/>
      <c r="B230" s="39"/>
      <c r="C230" s="39"/>
      <c r="D230" s="39"/>
      <c r="E230" s="39"/>
      <c r="F230" s="39"/>
      <c r="G230" s="39"/>
      <c r="H230" s="39"/>
      <c r="I230" s="39"/>
      <c r="J230" s="39"/>
      <c r="K230" s="114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24" customHeight="1">
      <c r="A231" s="114"/>
      <c r="B231" s="39"/>
      <c r="C231" s="39"/>
      <c r="D231" s="39"/>
      <c r="E231" s="39"/>
      <c r="F231" s="39"/>
      <c r="G231" s="39"/>
      <c r="H231" s="39"/>
      <c r="I231" s="39"/>
      <c r="J231" s="39"/>
      <c r="K231" s="114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24" customHeight="1">
      <c r="A232" s="114"/>
      <c r="B232" s="39"/>
      <c r="C232" s="39"/>
      <c r="D232" s="39"/>
      <c r="E232" s="39"/>
      <c r="F232" s="39"/>
      <c r="G232" s="39"/>
      <c r="H232" s="39"/>
      <c r="I232" s="39"/>
      <c r="J232" s="39"/>
      <c r="K232" s="114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24" customHeight="1">
      <c r="A233" s="114"/>
      <c r="B233" s="39"/>
      <c r="C233" s="39"/>
      <c r="D233" s="39"/>
      <c r="E233" s="39"/>
      <c r="F233" s="39"/>
      <c r="G233" s="39"/>
      <c r="H233" s="39"/>
      <c r="I233" s="39"/>
      <c r="J233" s="39"/>
      <c r="K233" s="114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24" customHeight="1">
      <c r="A234" s="114"/>
      <c r="B234" s="39"/>
      <c r="C234" s="39"/>
      <c r="D234" s="39"/>
      <c r="E234" s="39"/>
      <c r="F234" s="39"/>
      <c r="G234" s="39"/>
      <c r="H234" s="39"/>
      <c r="I234" s="39"/>
      <c r="J234" s="39"/>
      <c r="K234" s="114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24" customHeight="1">
      <c r="A235" s="114"/>
      <c r="B235" s="39"/>
      <c r="C235" s="39"/>
      <c r="D235" s="39"/>
      <c r="E235" s="39"/>
      <c r="F235" s="39"/>
      <c r="G235" s="39"/>
      <c r="H235" s="39"/>
      <c r="I235" s="39"/>
      <c r="J235" s="39"/>
      <c r="K235" s="114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24" customHeight="1">
      <c r="A236" s="114"/>
      <c r="B236" s="39"/>
      <c r="C236" s="39"/>
      <c r="D236" s="39"/>
      <c r="E236" s="39"/>
      <c r="F236" s="39"/>
      <c r="G236" s="39"/>
      <c r="H236" s="39"/>
      <c r="I236" s="39"/>
      <c r="J236" s="39"/>
      <c r="K236" s="114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24" customHeight="1">
      <c r="A237" s="114"/>
      <c r="B237" s="39"/>
      <c r="C237" s="39"/>
      <c r="D237" s="39"/>
      <c r="E237" s="39"/>
      <c r="F237" s="39"/>
      <c r="G237" s="39"/>
      <c r="H237" s="39"/>
      <c r="I237" s="39"/>
      <c r="J237" s="39"/>
      <c r="K237" s="114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24" customHeight="1">
      <c r="A238" s="114"/>
      <c r="B238" s="39"/>
      <c r="C238" s="39"/>
      <c r="D238" s="39"/>
      <c r="E238" s="39"/>
      <c r="F238" s="39"/>
      <c r="G238" s="39"/>
      <c r="H238" s="39"/>
      <c r="I238" s="39"/>
      <c r="J238" s="39"/>
      <c r="K238" s="114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24" customHeight="1">
      <c r="A239" s="114"/>
      <c r="B239" s="39"/>
      <c r="C239" s="39"/>
      <c r="D239" s="39"/>
      <c r="E239" s="39"/>
      <c r="F239" s="39"/>
      <c r="G239" s="39"/>
      <c r="H239" s="39"/>
      <c r="I239" s="39"/>
      <c r="J239" s="39"/>
      <c r="K239" s="114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24" customHeight="1">
      <c r="A240" s="114"/>
      <c r="B240" s="39"/>
      <c r="C240" s="39"/>
      <c r="D240" s="39"/>
      <c r="E240" s="39"/>
      <c r="F240" s="39"/>
      <c r="G240" s="39"/>
      <c r="H240" s="39"/>
      <c r="I240" s="39"/>
      <c r="J240" s="39"/>
      <c r="K240" s="114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24" customHeight="1">
      <c r="A241" s="114"/>
      <c r="B241" s="39"/>
      <c r="C241" s="39"/>
      <c r="D241" s="39"/>
      <c r="E241" s="39"/>
      <c r="F241" s="39"/>
      <c r="G241" s="39"/>
      <c r="H241" s="39"/>
      <c r="I241" s="39"/>
      <c r="J241" s="39"/>
      <c r="K241" s="114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24" customHeight="1">
      <c r="A242" s="114"/>
      <c r="B242" s="39"/>
      <c r="C242" s="39"/>
      <c r="D242" s="39"/>
      <c r="E242" s="39"/>
      <c r="F242" s="39"/>
      <c r="G242" s="39"/>
      <c r="H242" s="39"/>
      <c r="I242" s="39"/>
      <c r="J242" s="39"/>
      <c r="K242" s="114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24" customHeight="1">
      <c r="A243" s="114"/>
      <c r="B243" s="39"/>
      <c r="C243" s="39"/>
      <c r="D243" s="39"/>
      <c r="E243" s="39"/>
      <c r="F243" s="39"/>
      <c r="G243" s="39"/>
      <c r="H243" s="39"/>
      <c r="I243" s="39"/>
      <c r="J243" s="39"/>
      <c r="K243" s="114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24" customHeight="1">
      <c r="A244" s="114"/>
      <c r="B244" s="39"/>
      <c r="C244" s="39"/>
      <c r="D244" s="39"/>
      <c r="E244" s="39"/>
      <c r="F244" s="39"/>
      <c r="G244" s="39"/>
      <c r="H244" s="39"/>
      <c r="I244" s="39"/>
      <c r="J244" s="39"/>
      <c r="K244" s="114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24" customHeight="1">
      <c r="A245" s="114"/>
      <c r="B245" s="39"/>
      <c r="C245" s="39"/>
      <c r="D245" s="39"/>
      <c r="E245" s="39"/>
      <c r="F245" s="39"/>
      <c r="G245" s="39"/>
      <c r="H245" s="39"/>
      <c r="I245" s="39"/>
      <c r="J245" s="39"/>
      <c r="K245" s="114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24" customHeight="1">
      <c r="A246" s="114"/>
      <c r="B246" s="39"/>
      <c r="C246" s="39"/>
      <c r="D246" s="39"/>
      <c r="E246" s="39"/>
      <c r="F246" s="39"/>
      <c r="G246" s="39"/>
      <c r="H246" s="39"/>
      <c r="I246" s="39"/>
      <c r="J246" s="39"/>
      <c r="K246" s="114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24" customHeight="1">
      <c r="A247" s="114"/>
      <c r="B247" s="39"/>
      <c r="C247" s="39"/>
      <c r="D247" s="39"/>
      <c r="E247" s="39"/>
      <c r="F247" s="39"/>
      <c r="G247" s="39"/>
      <c r="H247" s="39"/>
      <c r="I247" s="39"/>
      <c r="J247" s="39"/>
      <c r="K247" s="114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24" customHeight="1">
      <c r="A248" s="114"/>
      <c r="B248" s="39"/>
      <c r="C248" s="39"/>
      <c r="D248" s="39"/>
      <c r="E248" s="39"/>
      <c r="F248" s="39"/>
      <c r="G248" s="39"/>
      <c r="H248" s="39"/>
      <c r="I248" s="39"/>
      <c r="J248" s="39"/>
      <c r="K248" s="114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24" customHeight="1">
      <c r="A249" s="114"/>
      <c r="B249" s="39"/>
      <c r="C249" s="39"/>
      <c r="D249" s="39"/>
      <c r="E249" s="39"/>
      <c r="F249" s="39"/>
      <c r="G249" s="39"/>
      <c r="H249" s="39"/>
      <c r="I249" s="39"/>
      <c r="J249" s="39"/>
      <c r="K249" s="114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24" customHeight="1">
      <c r="A250" s="114"/>
      <c r="B250" s="39"/>
      <c r="C250" s="39"/>
      <c r="D250" s="39"/>
      <c r="E250" s="39"/>
      <c r="F250" s="39"/>
      <c r="G250" s="39"/>
      <c r="H250" s="39"/>
      <c r="I250" s="39"/>
      <c r="J250" s="39"/>
      <c r="K250" s="114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24" customHeight="1">
      <c r="A251" s="114"/>
      <c r="B251" s="39"/>
      <c r="C251" s="39"/>
      <c r="D251" s="39"/>
      <c r="E251" s="39"/>
      <c r="F251" s="39"/>
      <c r="G251" s="39"/>
      <c r="H251" s="39"/>
      <c r="I251" s="39"/>
      <c r="J251" s="39"/>
      <c r="K251" s="114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24" customHeight="1">
      <c r="A252" s="114"/>
      <c r="B252" s="39"/>
      <c r="C252" s="39"/>
      <c r="D252" s="39"/>
      <c r="E252" s="39"/>
      <c r="F252" s="39"/>
      <c r="G252" s="39"/>
      <c r="H252" s="39"/>
      <c r="I252" s="39"/>
      <c r="J252" s="39"/>
      <c r="K252" s="114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24" customHeight="1">
      <c r="A253" s="114"/>
      <c r="B253" s="39"/>
      <c r="C253" s="39"/>
      <c r="D253" s="39"/>
      <c r="E253" s="39"/>
      <c r="F253" s="39"/>
      <c r="G253" s="39"/>
      <c r="H253" s="39"/>
      <c r="I253" s="39"/>
      <c r="J253" s="39"/>
      <c r="K253" s="114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24" customHeight="1">
      <c r="A254" s="114"/>
      <c r="B254" s="39"/>
      <c r="C254" s="39"/>
      <c r="D254" s="39"/>
      <c r="E254" s="39"/>
      <c r="F254" s="39"/>
      <c r="G254" s="39"/>
      <c r="H254" s="39"/>
      <c r="I254" s="39"/>
      <c r="J254" s="39"/>
      <c r="K254" s="114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24" customHeight="1">
      <c r="A255" s="114"/>
      <c r="B255" s="39"/>
      <c r="C255" s="39"/>
      <c r="D255" s="39"/>
      <c r="E255" s="39"/>
      <c r="F255" s="39"/>
      <c r="G255" s="39"/>
      <c r="H255" s="39"/>
      <c r="I255" s="39"/>
      <c r="J255" s="39"/>
      <c r="K255" s="114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24" customHeight="1">
      <c r="A256" s="114"/>
      <c r="B256" s="39"/>
      <c r="C256" s="39"/>
      <c r="D256" s="39"/>
      <c r="E256" s="39"/>
      <c r="F256" s="39"/>
      <c r="G256" s="39"/>
      <c r="H256" s="39"/>
      <c r="I256" s="39"/>
      <c r="J256" s="39"/>
      <c r="K256" s="114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24" customHeight="1">
      <c r="A257" s="114"/>
      <c r="B257" s="39"/>
      <c r="C257" s="39"/>
      <c r="D257" s="39"/>
      <c r="E257" s="39"/>
      <c r="F257" s="39"/>
      <c r="G257" s="39"/>
      <c r="H257" s="39"/>
      <c r="I257" s="39"/>
      <c r="J257" s="39"/>
      <c r="K257" s="114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24" customHeight="1">
      <c r="A258" s="114"/>
      <c r="B258" s="39"/>
      <c r="C258" s="39"/>
      <c r="D258" s="39"/>
      <c r="E258" s="39"/>
      <c r="F258" s="39"/>
      <c r="G258" s="39"/>
      <c r="H258" s="39"/>
      <c r="I258" s="39"/>
      <c r="J258" s="39"/>
      <c r="K258" s="114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24" customHeight="1">
      <c r="A259" s="114"/>
      <c r="B259" s="39"/>
      <c r="C259" s="39"/>
      <c r="D259" s="39"/>
      <c r="E259" s="39"/>
      <c r="F259" s="39"/>
      <c r="G259" s="39"/>
      <c r="H259" s="39"/>
      <c r="I259" s="39"/>
      <c r="J259" s="39"/>
      <c r="K259" s="114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24" customHeight="1">
      <c r="A260" s="114"/>
      <c r="B260" s="39"/>
      <c r="C260" s="39"/>
      <c r="D260" s="39"/>
      <c r="E260" s="39"/>
      <c r="F260" s="39"/>
      <c r="G260" s="39"/>
      <c r="H260" s="39"/>
      <c r="I260" s="39"/>
      <c r="J260" s="39"/>
      <c r="K260" s="114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24" customHeight="1">
      <c r="A261" s="114"/>
      <c r="B261" s="39"/>
      <c r="C261" s="39"/>
      <c r="D261" s="39"/>
      <c r="E261" s="39"/>
      <c r="F261" s="39"/>
      <c r="G261" s="39"/>
      <c r="H261" s="39"/>
      <c r="I261" s="39"/>
      <c r="J261" s="39"/>
      <c r="K261" s="114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24" customHeight="1">
      <c r="A262" s="114"/>
      <c r="B262" s="39"/>
      <c r="C262" s="39"/>
      <c r="D262" s="39"/>
      <c r="E262" s="39"/>
      <c r="F262" s="39"/>
      <c r="G262" s="39"/>
      <c r="H262" s="39"/>
      <c r="I262" s="39"/>
      <c r="J262" s="39"/>
      <c r="K262" s="114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24" customHeight="1">
      <c r="A263" s="114"/>
      <c r="B263" s="39"/>
      <c r="C263" s="39"/>
      <c r="D263" s="39"/>
      <c r="E263" s="39"/>
      <c r="F263" s="39"/>
      <c r="G263" s="39"/>
      <c r="H263" s="39"/>
      <c r="I263" s="39"/>
      <c r="J263" s="39"/>
      <c r="K263" s="114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24" customHeight="1">
      <c r="A264" s="114"/>
      <c r="B264" s="39"/>
      <c r="C264" s="39"/>
      <c r="D264" s="39"/>
      <c r="E264" s="39"/>
      <c r="F264" s="39"/>
      <c r="G264" s="39"/>
      <c r="H264" s="39"/>
      <c r="I264" s="39"/>
      <c r="J264" s="39"/>
      <c r="K264" s="114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24" customHeight="1">
      <c r="A265" s="114"/>
      <c r="B265" s="39"/>
      <c r="C265" s="39"/>
      <c r="D265" s="39"/>
      <c r="E265" s="39"/>
      <c r="F265" s="39"/>
      <c r="G265" s="39"/>
      <c r="H265" s="39"/>
      <c r="I265" s="39"/>
      <c r="J265" s="39"/>
      <c r="K265" s="114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24" customHeight="1">
      <c r="A266" s="114"/>
      <c r="B266" s="39"/>
      <c r="C266" s="39"/>
      <c r="D266" s="39"/>
      <c r="E266" s="39"/>
      <c r="F266" s="39"/>
      <c r="G266" s="39"/>
      <c r="H266" s="39"/>
      <c r="I266" s="39"/>
      <c r="J266" s="39"/>
      <c r="K266" s="114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24" customHeight="1">
      <c r="A267" s="114"/>
      <c r="B267" s="39"/>
      <c r="C267" s="39"/>
      <c r="D267" s="39"/>
      <c r="E267" s="39"/>
      <c r="F267" s="39"/>
      <c r="G267" s="39"/>
      <c r="H267" s="39"/>
      <c r="I267" s="39"/>
      <c r="J267" s="39"/>
      <c r="K267" s="114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24" customHeight="1">
      <c r="A268" s="114"/>
      <c r="B268" s="39"/>
      <c r="C268" s="39"/>
      <c r="D268" s="39"/>
      <c r="E268" s="39"/>
      <c r="F268" s="39"/>
      <c r="G268" s="39"/>
      <c r="H268" s="39"/>
      <c r="I268" s="39"/>
      <c r="J268" s="39"/>
      <c r="K268" s="114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24" customHeight="1">
      <c r="A269" s="114"/>
      <c r="B269" s="39"/>
      <c r="C269" s="39"/>
      <c r="D269" s="39"/>
      <c r="E269" s="39"/>
      <c r="F269" s="39"/>
      <c r="G269" s="39"/>
      <c r="H269" s="39"/>
      <c r="I269" s="39"/>
      <c r="J269" s="39"/>
      <c r="K269" s="114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24" customHeight="1">
      <c r="A270" s="114"/>
      <c r="B270" s="39"/>
      <c r="C270" s="39"/>
      <c r="D270" s="39"/>
      <c r="E270" s="39"/>
      <c r="F270" s="39"/>
      <c r="G270" s="39"/>
      <c r="H270" s="39"/>
      <c r="I270" s="39"/>
      <c r="J270" s="39"/>
      <c r="K270" s="114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24" customHeight="1">
      <c r="A271" s="114"/>
      <c r="B271" s="39"/>
      <c r="C271" s="39"/>
      <c r="D271" s="39"/>
      <c r="E271" s="39"/>
      <c r="F271" s="39"/>
      <c r="G271" s="39"/>
      <c r="H271" s="39"/>
      <c r="I271" s="39"/>
      <c r="J271" s="39"/>
      <c r="K271" s="114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24" customHeight="1">
      <c r="A272" s="114"/>
      <c r="B272" s="39"/>
      <c r="C272" s="39"/>
      <c r="D272" s="39"/>
      <c r="E272" s="39"/>
      <c r="F272" s="39"/>
      <c r="G272" s="39"/>
      <c r="H272" s="39"/>
      <c r="I272" s="39"/>
      <c r="J272" s="39"/>
      <c r="K272" s="114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24" customHeight="1">
      <c r="A273" s="114"/>
      <c r="B273" s="39"/>
      <c r="C273" s="39"/>
      <c r="D273" s="39"/>
      <c r="E273" s="39"/>
      <c r="F273" s="39"/>
      <c r="G273" s="39"/>
      <c r="H273" s="39"/>
      <c r="I273" s="39"/>
      <c r="J273" s="39"/>
      <c r="K273" s="114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24" customHeight="1">
      <c r="A274" s="114"/>
      <c r="B274" s="39"/>
      <c r="C274" s="39"/>
      <c r="D274" s="39"/>
      <c r="E274" s="39"/>
      <c r="F274" s="39"/>
      <c r="G274" s="39"/>
      <c r="H274" s="39"/>
      <c r="I274" s="39"/>
      <c r="J274" s="39"/>
      <c r="K274" s="114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24" customHeight="1">
      <c r="A275" s="114"/>
      <c r="B275" s="39"/>
      <c r="C275" s="39"/>
      <c r="D275" s="39"/>
      <c r="E275" s="39"/>
      <c r="F275" s="39"/>
      <c r="G275" s="39"/>
      <c r="H275" s="39"/>
      <c r="I275" s="39"/>
      <c r="J275" s="39"/>
      <c r="K275" s="114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24" customHeight="1">
      <c r="A276" s="114"/>
      <c r="B276" s="39"/>
      <c r="C276" s="39"/>
      <c r="D276" s="39"/>
      <c r="E276" s="39"/>
      <c r="F276" s="39"/>
      <c r="G276" s="39"/>
      <c r="H276" s="39"/>
      <c r="I276" s="39"/>
      <c r="J276" s="39"/>
      <c r="K276" s="114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24" customHeight="1">
      <c r="A277" s="114"/>
      <c r="B277" s="39"/>
      <c r="C277" s="39"/>
      <c r="D277" s="39"/>
      <c r="E277" s="39"/>
      <c r="F277" s="39"/>
      <c r="G277" s="39"/>
      <c r="H277" s="39"/>
      <c r="I277" s="39"/>
      <c r="J277" s="39"/>
      <c r="K277" s="114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24" customHeight="1">
      <c r="A278" s="114"/>
      <c r="B278" s="39"/>
      <c r="C278" s="39"/>
      <c r="D278" s="39"/>
      <c r="E278" s="39"/>
      <c r="F278" s="39"/>
      <c r="G278" s="39"/>
      <c r="H278" s="39"/>
      <c r="I278" s="39"/>
      <c r="J278" s="39"/>
      <c r="K278" s="114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24" customHeight="1">
      <c r="A279" s="114"/>
      <c r="B279" s="39"/>
      <c r="C279" s="39"/>
      <c r="D279" s="39"/>
      <c r="E279" s="39"/>
      <c r="F279" s="39"/>
      <c r="G279" s="39"/>
      <c r="H279" s="39"/>
      <c r="I279" s="39"/>
      <c r="J279" s="39"/>
      <c r="K279" s="114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24" customHeight="1">
      <c r="A280" s="114"/>
      <c r="B280" s="39"/>
      <c r="C280" s="39"/>
      <c r="D280" s="39"/>
      <c r="E280" s="39"/>
      <c r="F280" s="39"/>
      <c r="G280" s="39"/>
      <c r="H280" s="39"/>
      <c r="I280" s="39"/>
      <c r="J280" s="39"/>
      <c r="K280" s="114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24" customHeight="1">
      <c r="A281" s="114"/>
      <c r="B281" s="39"/>
      <c r="C281" s="39"/>
      <c r="D281" s="39"/>
      <c r="E281" s="39"/>
      <c r="F281" s="39"/>
      <c r="G281" s="39"/>
      <c r="H281" s="39"/>
      <c r="I281" s="39"/>
      <c r="J281" s="39"/>
      <c r="K281" s="114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24" customHeight="1">
      <c r="A282" s="114"/>
      <c r="B282" s="39"/>
      <c r="C282" s="39"/>
      <c r="D282" s="39"/>
      <c r="E282" s="39"/>
      <c r="F282" s="39"/>
      <c r="G282" s="39"/>
      <c r="H282" s="39"/>
      <c r="I282" s="39"/>
      <c r="J282" s="39"/>
      <c r="K282" s="114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24" customHeight="1">
      <c r="A283" s="114"/>
      <c r="B283" s="39"/>
      <c r="C283" s="39"/>
      <c r="D283" s="39"/>
      <c r="E283" s="39"/>
      <c r="F283" s="39"/>
      <c r="G283" s="39"/>
      <c r="H283" s="39"/>
      <c r="I283" s="39"/>
      <c r="J283" s="39"/>
      <c r="K283" s="114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24" customHeight="1">
      <c r="A284" s="114"/>
      <c r="B284" s="39"/>
      <c r="C284" s="39"/>
      <c r="D284" s="39"/>
      <c r="E284" s="39"/>
      <c r="F284" s="39"/>
      <c r="G284" s="39"/>
      <c r="H284" s="39"/>
      <c r="I284" s="39"/>
      <c r="J284" s="39"/>
      <c r="K284" s="114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24" customHeight="1">
      <c r="A285" s="114"/>
      <c r="B285" s="39"/>
      <c r="C285" s="39"/>
      <c r="D285" s="39"/>
      <c r="E285" s="39"/>
      <c r="F285" s="39"/>
      <c r="G285" s="39"/>
      <c r="H285" s="39"/>
      <c r="I285" s="39"/>
      <c r="J285" s="39"/>
      <c r="K285" s="114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24" customHeight="1">
      <c r="A286" s="114"/>
      <c r="B286" s="39"/>
      <c r="C286" s="39"/>
      <c r="D286" s="39"/>
      <c r="E286" s="39"/>
      <c r="F286" s="39"/>
      <c r="G286" s="39"/>
      <c r="H286" s="39"/>
      <c r="I286" s="39"/>
      <c r="J286" s="39"/>
      <c r="K286" s="114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24" customHeight="1">
      <c r="A287" s="114"/>
      <c r="B287" s="39"/>
      <c r="C287" s="39"/>
      <c r="D287" s="39"/>
      <c r="E287" s="39"/>
      <c r="F287" s="39"/>
      <c r="G287" s="39"/>
      <c r="H287" s="39"/>
      <c r="I287" s="39"/>
      <c r="J287" s="39"/>
      <c r="K287" s="114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24" customHeight="1">
      <c r="A288" s="114"/>
      <c r="B288" s="39"/>
      <c r="C288" s="39"/>
      <c r="D288" s="39"/>
      <c r="E288" s="39"/>
      <c r="F288" s="39"/>
      <c r="G288" s="39"/>
      <c r="H288" s="39"/>
      <c r="I288" s="39"/>
      <c r="J288" s="39"/>
      <c r="K288" s="114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24" customHeight="1">
      <c r="A289" s="114"/>
      <c r="B289" s="39"/>
      <c r="C289" s="39"/>
      <c r="D289" s="39"/>
      <c r="E289" s="39"/>
      <c r="F289" s="39"/>
      <c r="G289" s="39"/>
      <c r="H289" s="39"/>
      <c r="I289" s="39"/>
      <c r="J289" s="39"/>
      <c r="K289" s="114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24" customHeight="1">
      <c r="A290" s="114"/>
      <c r="B290" s="39"/>
      <c r="C290" s="39"/>
      <c r="D290" s="39"/>
      <c r="E290" s="39"/>
      <c r="F290" s="39"/>
      <c r="G290" s="39"/>
      <c r="H290" s="39"/>
      <c r="I290" s="39"/>
      <c r="J290" s="39"/>
      <c r="K290" s="114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24" customHeight="1">
      <c r="A291" s="114"/>
      <c r="B291" s="39"/>
      <c r="C291" s="39"/>
      <c r="D291" s="39"/>
      <c r="E291" s="39"/>
      <c r="F291" s="39"/>
      <c r="G291" s="39"/>
      <c r="H291" s="39"/>
      <c r="I291" s="39"/>
      <c r="J291" s="39"/>
      <c r="K291" s="114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24" customHeight="1">
      <c r="A292" s="114"/>
      <c r="B292" s="39"/>
      <c r="C292" s="39"/>
      <c r="D292" s="39"/>
      <c r="E292" s="39"/>
      <c r="F292" s="39"/>
      <c r="G292" s="39"/>
      <c r="H292" s="39"/>
      <c r="I292" s="39"/>
      <c r="J292" s="39"/>
      <c r="K292" s="114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24" customHeight="1">
      <c r="A293" s="114"/>
      <c r="B293" s="39"/>
      <c r="C293" s="39"/>
      <c r="D293" s="39"/>
      <c r="E293" s="39"/>
      <c r="F293" s="39"/>
      <c r="G293" s="39"/>
      <c r="H293" s="39"/>
      <c r="I293" s="39"/>
      <c r="J293" s="39"/>
      <c r="K293" s="114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24" customHeight="1">
      <c r="A294" s="114"/>
      <c r="B294" s="39"/>
      <c r="C294" s="39"/>
      <c r="D294" s="39"/>
      <c r="E294" s="39"/>
      <c r="F294" s="39"/>
      <c r="G294" s="39"/>
      <c r="H294" s="39"/>
      <c r="I294" s="39"/>
      <c r="J294" s="39"/>
      <c r="K294" s="114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24" customHeight="1">
      <c r="A295" s="114"/>
      <c r="B295" s="39"/>
      <c r="C295" s="39"/>
      <c r="D295" s="39"/>
      <c r="E295" s="39"/>
      <c r="F295" s="39"/>
      <c r="G295" s="39"/>
      <c r="H295" s="39"/>
      <c r="I295" s="39"/>
      <c r="J295" s="39"/>
      <c r="K295" s="114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24" customHeight="1">
      <c r="A296" s="114"/>
      <c r="B296" s="39"/>
      <c r="C296" s="39"/>
      <c r="D296" s="39"/>
      <c r="E296" s="39"/>
      <c r="F296" s="39"/>
      <c r="G296" s="39"/>
      <c r="H296" s="39"/>
      <c r="I296" s="39"/>
      <c r="J296" s="39"/>
      <c r="K296" s="114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24" customHeight="1">
      <c r="A297" s="114"/>
      <c r="B297" s="39"/>
      <c r="C297" s="39"/>
      <c r="D297" s="39"/>
      <c r="E297" s="39"/>
      <c r="F297" s="39"/>
      <c r="G297" s="39"/>
      <c r="H297" s="39"/>
      <c r="I297" s="39"/>
      <c r="J297" s="39"/>
      <c r="K297" s="114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24" customHeight="1">
      <c r="A298" s="114"/>
      <c r="B298" s="39"/>
      <c r="C298" s="39"/>
      <c r="D298" s="39"/>
      <c r="E298" s="39"/>
      <c r="F298" s="39"/>
      <c r="G298" s="39"/>
      <c r="H298" s="39"/>
      <c r="I298" s="39"/>
      <c r="J298" s="39"/>
      <c r="K298" s="114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24" customHeight="1">
      <c r="A299" s="114"/>
      <c r="B299" s="39"/>
      <c r="C299" s="39"/>
      <c r="D299" s="39"/>
      <c r="E299" s="39"/>
      <c r="F299" s="39"/>
      <c r="G299" s="39"/>
      <c r="H299" s="39"/>
      <c r="I299" s="39"/>
      <c r="J299" s="39"/>
      <c r="K299" s="114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24" customHeight="1">
      <c r="A300" s="114"/>
      <c r="B300" s="39"/>
      <c r="C300" s="39"/>
      <c r="D300" s="39"/>
      <c r="E300" s="39"/>
      <c r="F300" s="39"/>
      <c r="G300" s="39"/>
      <c r="H300" s="39"/>
      <c r="I300" s="39"/>
      <c r="J300" s="39"/>
      <c r="K300" s="114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24" customHeight="1">
      <c r="A301" s="114"/>
      <c r="B301" s="39"/>
      <c r="C301" s="39"/>
      <c r="D301" s="39"/>
      <c r="E301" s="39"/>
      <c r="F301" s="39"/>
      <c r="G301" s="39"/>
      <c r="H301" s="39"/>
      <c r="I301" s="39"/>
      <c r="J301" s="39"/>
      <c r="K301" s="114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24" customHeight="1">
      <c r="A302" s="114"/>
      <c r="B302" s="39"/>
      <c r="C302" s="39"/>
      <c r="D302" s="39"/>
      <c r="E302" s="39"/>
      <c r="F302" s="39"/>
      <c r="G302" s="39"/>
      <c r="H302" s="39"/>
      <c r="I302" s="39"/>
      <c r="J302" s="39"/>
      <c r="K302" s="114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24" customHeight="1">
      <c r="A303" s="114"/>
      <c r="B303" s="39"/>
      <c r="C303" s="39"/>
      <c r="D303" s="39"/>
      <c r="E303" s="39"/>
      <c r="F303" s="39"/>
      <c r="G303" s="39"/>
      <c r="H303" s="39"/>
      <c r="I303" s="39"/>
      <c r="J303" s="39"/>
      <c r="K303" s="114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24" customHeight="1">
      <c r="A304" s="114"/>
      <c r="B304" s="39"/>
      <c r="C304" s="39"/>
      <c r="D304" s="39"/>
      <c r="E304" s="39"/>
      <c r="F304" s="39"/>
      <c r="G304" s="39"/>
      <c r="H304" s="39"/>
      <c r="I304" s="39"/>
      <c r="J304" s="39"/>
      <c r="K304" s="114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24" customHeight="1">
      <c r="A305" s="114"/>
      <c r="B305" s="39"/>
      <c r="C305" s="39"/>
      <c r="D305" s="39"/>
      <c r="E305" s="39"/>
      <c r="F305" s="39"/>
      <c r="G305" s="39"/>
      <c r="H305" s="39"/>
      <c r="I305" s="39"/>
      <c r="J305" s="39"/>
      <c r="K305" s="114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24" customHeight="1">
      <c r="A306" s="114"/>
      <c r="B306" s="39"/>
      <c r="C306" s="39"/>
      <c r="D306" s="39"/>
      <c r="E306" s="39"/>
      <c r="F306" s="39"/>
      <c r="G306" s="39"/>
      <c r="H306" s="39"/>
      <c r="I306" s="39"/>
      <c r="J306" s="39"/>
      <c r="K306" s="114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24" customHeight="1">
      <c r="A307" s="114"/>
      <c r="B307" s="39"/>
      <c r="C307" s="39"/>
      <c r="D307" s="39"/>
      <c r="E307" s="39"/>
      <c r="F307" s="39"/>
      <c r="G307" s="39"/>
      <c r="H307" s="39"/>
      <c r="I307" s="39"/>
      <c r="J307" s="39"/>
      <c r="K307" s="114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24" customHeight="1">
      <c r="A308" s="114"/>
      <c r="B308" s="39"/>
      <c r="C308" s="39"/>
      <c r="D308" s="39"/>
      <c r="E308" s="39"/>
      <c r="F308" s="39"/>
      <c r="G308" s="39"/>
      <c r="H308" s="39"/>
      <c r="I308" s="39"/>
      <c r="J308" s="39"/>
      <c r="K308" s="114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24" customHeight="1">
      <c r="A309" s="114"/>
      <c r="B309" s="39"/>
      <c r="C309" s="39"/>
      <c r="D309" s="39"/>
      <c r="E309" s="39"/>
      <c r="F309" s="39"/>
      <c r="G309" s="39"/>
      <c r="H309" s="39"/>
      <c r="I309" s="39"/>
      <c r="J309" s="39"/>
      <c r="K309" s="114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24" customHeight="1">
      <c r="A310" s="114"/>
      <c r="B310" s="39"/>
      <c r="C310" s="39"/>
      <c r="D310" s="39"/>
      <c r="E310" s="39"/>
      <c r="F310" s="39"/>
      <c r="G310" s="39"/>
      <c r="H310" s="39"/>
      <c r="I310" s="39"/>
      <c r="J310" s="39"/>
      <c r="K310" s="114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24" customHeight="1">
      <c r="A311" s="114"/>
      <c r="B311" s="39"/>
      <c r="C311" s="39"/>
      <c r="D311" s="39"/>
      <c r="E311" s="39"/>
      <c r="F311" s="39"/>
      <c r="G311" s="39"/>
      <c r="H311" s="39"/>
      <c r="I311" s="39"/>
      <c r="J311" s="39"/>
      <c r="K311" s="114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24" customHeight="1">
      <c r="A312" s="114"/>
      <c r="B312" s="39"/>
      <c r="C312" s="39"/>
      <c r="D312" s="39"/>
      <c r="E312" s="39"/>
      <c r="F312" s="39"/>
      <c r="G312" s="39"/>
      <c r="H312" s="39"/>
      <c r="I312" s="39"/>
      <c r="J312" s="39"/>
      <c r="K312" s="114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24" customHeight="1">
      <c r="A313" s="114"/>
      <c r="B313" s="39"/>
      <c r="C313" s="39"/>
      <c r="D313" s="39"/>
      <c r="E313" s="39"/>
      <c r="F313" s="39"/>
      <c r="G313" s="39"/>
      <c r="H313" s="39"/>
      <c r="I313" s="39"/>
      <c r="J313" s="39"/>
      <c r="K313" s="114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24" customHeight="1">
      <c r="A314" s="114"/>
      <c r="B314" s="39"/>
      <c r="C314" s="39"/>
      <c r="D314" s="39"/>
      <c r="E314" s="39"/>
      <c r="F314" s="39"/>
      <c r="G314" s="39"/>
      <c r="H314" s="39"/>
      <c r="I314" s="39"/>
      <c r="J314" s="39"/>
      <c r="K314" s="114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24" customHeight="1">
      <c r="A315" s="114"/>
      <c r="B315" s="39"/>
      <c r="C315" s="39"/>
      <c r="D315" s="39"/>
      <c r="E315" s="39"/>
      <c r="F315" s="39"/>
      <c r="G315" s="39"/>
      <c r="H315" s="39"/>
      <c r="I315" s="39"/>
      <c r="J315" s="39"/>
      <c r="K315" s="114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24" customHeight="1">
      <c r="A316" s="114"/>
      <c r="B316" s="39"/>
      <c r="C316" s="39"/>
      <c r="D316" s="39"/>
      <c r="E316" s="39"/>
      <c r="F316" s="39"/>
      <c r="G316" s="39"/>
      <c r="H316" s="39"/>
      <c r="I316" s="39"/>
      <c r="J316" s="39"/>
      <c r="K316" s="114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24" customHeight="1">
      <c r="A317" s="114"/>
      <c r="B317" s="39"/>
      <c r="C317" s="39"/>
      <c r="D317" s="39"/>
      <c r="E317" s="39"/>
      <c r="F317" s="39"/>
      <c r="G317" s="39"/>
      <c r="H317" s="39"/>
      <c r="I317" s="39"/>
      <c r="J317" s="39"/>
      <c r="K317" s="114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24" customHeight="1">
      <c r="A318" s="114"/>
      <c r="B318" s="39"/>
      <c r="C318" s="39"/>
      <c r="D318" s="39"/>
      <c r="E318" s="39"/>
      <c r="F318" s="39"/>
      <c r="G318" s="39"/>
      <c r="H318" s="39"/>
      <c r="I318" s="39"/>
      <c r="J318" s="39"/>
      <c r="K318" s="114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24" customHeight="1">
      <c r="A319" s="114"/>
      <c r="B319" s="39"/>
      <c r="C319" s="39"/>
      <c r="D319" s="39"/>
      <c r="E319" s="39"/>
      <c r="F319" s="39"/>
      <c r="G319" s="39"/>
      <c r="H319" s="39"/>
      <c r="I319" s="39"/>
      <c r="J319" s="39"/>
      <c r="K319" s="114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24" customHeight="1">
      <c r="A320" s="114"/>
      <c r="B320" s="39"/>
      <c r="C320" s="39"/>
      <c r="D320" s="39"/>
      <c r="E320" s="39"/>
      <c r="F320" s="39"/>
      <c r="G320" s="39"/>
      <c r="H320" s="39"/>
      <c r="I320" s="39"/>
      <c r="J320" s="39"/>
      <c r="K320" s="114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24" customHeight="1">
      <c r="A321" s="114"/>
      <c r="B321" s="39"/>
      <c r="C321" s="39"/>
      <c r="D321" s="39"/>
      <c r="E321" s="39"/>
      <c r="F321" s="39"/>
      <c r="G321" s="39"/>
      <c r="H321" s="39"/>
      <c r="I321" s="39"/>
      <c r="J321" s="39"/>
      <c r="K321" s="114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24" customHeight="1">
      <c r="A322" s="114"/>
      <c r="B322" s="39"/>
      <c r="C322" s="39"/>
      <c r="D322" s="39"/>
      <c r="E322" s="39"/>
      <c r="F322" s="39"/>
      <c r="G322" s="39"/>
      <c r="H322" s="39"/>
      <c r="I322" s="39"/>
      <c r="J322" s="39"/>
      <c r="K322" s="114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24" customHeight="1">
      <c r="A323" s="114"/>
      <c r="B323" s="39"/>
      <c r="C323" s="39"/>
      <c r="D323" s="39"/>
      <c r="E323" s="39"/>
      <c r="F323" s="39"/>
      <c r="G323" s="39"/>
      <c r="H323" s="39"/>
      <c r="I323" s="39"/>
      <c r="J323" s="39"/>
      <c r="K323" s="114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24" customHeight="1">
      <c r="A324" s="114"/>
      <c r="B324" s="39"/>
      <c r="C324" s="39"/>
      <c r="D324" s="39"/>
      <c r="E324" s="39"/>
      <c r="F324" s="39"/>
      <c r="G324" s="39"/>
      <c r="H324" s="39"/>
      <c r="I324" s="39"/>
      <c r="J324" s="39"/>
      <c r="K324" s="114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24" customHeight="1">
      <c r="A325" s="114"/>
      <c r="B325" s="39"/>
      <c r="C325" s="39"/>
      <c r="D325" s="39"/>
      <c r="E325" s="39"/>
      <c r="F325" s="39"/>
      <c r="G325" s="39"/>
      <c r="H325" s="39"/>
      <c r="I325" s="39"/>
      <c r="J325" s="39"/>
      <c r="K325" s="114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24" customHeight="1">
      <c r="A326" s="114"/>
      <c r="B326" s="39"/>
      <c r="C326" s="39"/>
      <c r="D326" s="39"/>
      <c r="E326" s="39"/>
      <c r="F326" s="39"/>
      <c r="G326" s="39"/>
      <c r="H326" s="39"/>
      <c r="I326" s="39"/>
      <c r="J326" s="39"/>
      <c r="K326" s="114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24" customHeight="1">
      <c r="A327" s="114"/>
      <c r="B327" s="39"/>
      <c r="C327" s="39"/>
      <c r="D327" s="39"/>
      <c r="E327" s="39"/>
      <c r="F327" s="39"/>
      <c r="G327" s="39"/>
      <c r="H327" s="39"/>
      <c r="I327" s="39"/>
      <c r="J327" s="39"/>
      <c r="K327" s="114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24" customHeight="1">
      <c r="A328" s="114"/>
      <c r="B328" s="39"/>
      <c r="C328" s="39"/>
      <c r="D328" s="39"/>
      <c r="E328" s="39"/>
      <c r="F328" s="39"/>
      <c r="G328" s="39"/>
      <c r="H328" s="39"/>
      <c r="I328" s="39"/>
      <c r="J328" s="39"/>
      <c r="K328" s="114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24" customHeight="1">
      <c r="A329" s="114"/>
      <c r="B329" s="39"/>
      <c r="C329" s="39"/>
      <c r="D329" s="39"/>
      <c r="E329" s="39"/>
      <c r="F329" s="39"/>
      <c r="G329" s="39"/>
      <c r="H329" s="39"/>
      <c r="I329" s="39"/>
      <c r="J329" s="39"/>
      <c r="K329" s="114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24" customHeight="1">
      <c r="A330" s="114"/>
      <c r="B330" s="39"/>
      <c r="C330" s="39"/>
      <c r="D330" s="39"/>
      <c r="E330" s="39"/>
      <c r="F330" s="39"/>
      <c r="G330" s="39"/>
      <c r="H330" s="39"/>
      <c r="I330" s="39"/>
      <c r="J330" s="39"/>
      <c r="K330" s="114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24" customHeight="1">
      <c r="A331" s="114"/>
      <c r="B331" s="39"/>
      <c r="C331" s="39"/>
      <c r="D331" s="39"/>
      <c r="E331" s="39"/>
      <c r="F331" s="39"/>
      <c r="G331" s="39"/>
      <c r="H331" s="39"/>
      <c r="I331" s="39"/>
      <c r="J331" s="39"/>
      <c r="K331" s="114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24" customHeight="1">
      <c r="A332" s="114"/>
      <c r="B332" s="39"/>
      <c r="C332" s="39"/>
      <c r="D332" s="39"/>
      <c r="E332" s="39"/>
      <c r="F332" s="39"/>
      <c r="G332" s="39"/>
      <c r="H332" s="39"/>
      <c r="I332" s="39"/>
      <c r="J332" s="39"/>
      <c r="K332" s="114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24" customHeight="1">
      <c r="A333" s="114"/>
      <c r="B333" s="39"/>
      <c r="C333" s="39"/>
      <c r="D333" s="39"/>
      <c r="E333" s="39"/>
      <c r="F333" s="39"/>
      <c r="G333" s="39"/>
      <c r="H333" s="39"/>
      <c r="I333" s="39"/>
      <c r="J333" s="39"/>
      <c r="K333" s="114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24" customHeight="1">
      <c r="A334" s="114"/>
      <c r="B334" s="39"/>
      <c r="C334" s="39"/>
      <c r="D334" s="39"/>
      <c r="E334" s="39"/>
      <c r="F334" s="39"/>
      <c r="G334" s="39"/>
      <c r="H334" s="39"/>
      <c r="I334" s="39"/>
      <c r="J334" s="39"/>
      <c r="K334" s="114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24" customHeight="1">
      <c r="A335" s="114"/>
      <c r="B335" s="39"/>
      <c r="C335" s="39"/>
      <c r="D335" s="39"/>
      <c r="E335" s="39"/>
      <c r="F335" s="39"/>
      <c r="G335" s="39"/>
      <c r="H335" s="39"/>
      <c r="I335" s="39"/>
      <c r="J335" s="39"/>
      <c r="K335" s="114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24" customHeight="1">
      <c r="A336" s="114"/>
      <c r="B336" s="39"/>
      <c r="C336" s="39"/>
      <c r="D336" s="39"/>
      <c r="E336" s="39"/>
      <c r="F336" s="39"/>
      <c r="G336" s="39"/>
      <c r="H336" s="39"/>
      <c r="I336" s="39"/>
      <c r="J336" s="39"/>
      <c r="K336" s="114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24" customHeight="1">
      <c r="A337" s="114"/>
      <c r="B337" s="39"/>
      <c r="C337" s="39"/>
      <c r="D337" s="39"/>
      <c r="E337" s="39"/>
      <c r="F337" s="39"/>
      <c r="G337" s="39"/>
      <c r="H337" s="39"/>
      <c r="I337" s="39"/>
      <c r="J337" s="39"/>
      <c r="K337" s="114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24" customHeight="1">
      <c r="A338" s="114"/>
      <c r="B338" s="39"/>
      <c r="C338" s="39"/>
      <c r="D338" s="39"/>
      <c r="E338" s="39"/>
      <c r="F338" s="39"/>
      <c r="G338" s="39"/>
      <c r="H338" s="39"/>
      <c r="I338" s="39"/>
      <c r="J338" s="39"/>
      <c r="K338" s="114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24" customHeight="1">
      <c r="A339" s="114"/>
      <c r="B339" s="39"/>
      <c r="C339" s="39"/>
      <c r="D339" s="39"/>
      <c r="E339" s="39"/>
      <c r="F339" s="39"/>
      <c r="G339" s="39"/>
      <c r="H339" s="39"/>
      <c r="I339" s="39"/>
      <c r="J339" s="39"/>
      <c r="K339" s="114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24" customHeight="1">
      <c r="A340" s="114"/>
      <c r="B340" s="39"/>
      <c r="C340" s="39"/>
      <c r="D340" s="39"/>
      <c r="E340" s="39"/>
      <c r="F340" s="39"/>
      <c r="G340" s="39"/>
      <c r="H340" s="39"/>
      <c r="I340" s="39"/>
      <c r="J340" s="39"/>
      <c r="K340" s="114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24" customHeight="1">
      <c r="A341" s="114"/>
      <c r="B341" s="39"/>
      <c r="C341" s="39"/>
      <c r="D341" s="39"/>
      <c r="E341" s="39"/>
      <c r="F341" s="39"/>
      <c r="G341" s="39"/>
      <c r="H341" s="39"/>
      <c r="I341" s="39"/>
      <c r="J341" s="39"/>
      <c r="K341" s="114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24" customHeight="1">
      <c r="A342" s="114"/>
      <c r="B342" s="39"/>
      <c r="C342" s="39"/>
      <c r="D342" s="39"/>
      <c r="E342" s="39"/>
      <c r="F342" s="39"/>
      <c r="G342" s="39"/>
      <c r="H342" s="39"/>
      <c r="I342" s="39"/>
      <c r="J342" s="39"/>
      <c r="K342" s="114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24" customHeight="1">
      <c r="A343" s="114"/>
      <c r="B343" s="39"/>
      <c r="C343" s="39"/>
      <c r="D343" s="39"/>
      <c r="E343" s="39"/>
      <c r="F343" s="39"/>
      <c r="G343" s="39"/>
      <c r="H343" s="39"/>
      <c r="I343" s="39"/>
      <c r="J343" s="39"/>
      <c r="K343" s="114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24" customHeight="1">
      <c r="A344" s="114"/>
      <c r="B344" s="39"/>
      <c r="C344" s="39"/>
      <c r="D344" s="39"/>
      <c r="E344" s="39"/>
      <c r="F344" s="39"/>
      <c r="G344" s="39"/>
      <c r="H344" s="39"/>
      <c r="I344" s="39"/>
      <c r="J344" s="39"/>
      <c r="K344" s="114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24" customHeight="1">
      <c r="A345" s="114"/>
      <c r="B345" s="39"/>
      <c r="C345" s="39"/>
      <c r="D345" s="39"/>
      <c r="E345" s="39"/>
      <c r="F345" s="39"/>
      <c r="G345" s="39"/>
      <c r="H345" s="39"/>
      <c r="I345" s="39"/>
      <c r="J345" s="39"/>
      <c r="K345" s="114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24" customHeight="1">
      <c r="A346" s="114"/>
      <c r="B346" s="39"/>
      <c r="C346" s="39"/>
      <c r="D346" s="39"/>
      <c r="E346" s="39"/>
      <c r="F346" s="39"/>
      <c r="G346" s="39"/>
      <c r="H346" s="39"/>
      <c r="I346" s="39"/>
      <c r="J346" s="39"/>
      <c r="K346" s="114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24" customHeight="1">
      <c r="A347" s="114"/>
      <c r="B347" s="39"/>
      <c r="C347" s="39"/>
      <c r="D347" s="39"/>
      <c r="E347" s="39"/>
      <c r="F347" s="39"/>
      <c r="G347" s="39"/>
      <c r="H347" s="39"/>
      <c r="I347" s="39"/>
      <c r="J347" s="39"/>
      <c r="K347" s="114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24" customHeight="1">
      <c r="A348" s="114"/>
      <c r="B348" s="39"/>
      <c r="C348" s="39"/>
      <c r="D348" s="39"/>
      <c r="E348" s="39"/>
      <c r="F348" s="39"/>
      <c r="G348" s="39"/>
      <c r="H348" s="39"/>
      <c r="I348" s="39"/>
      <c r="J348" s="39"/>
      <c r="K348" s="114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24" customHeight="1">
      <c r="A349" s="114"/>
      <c r="B349" s="39"/>
      <c r="C349" s="39"/>
      <c r="D349" s="39"/>
      <c r="E349" s="39"/>
      <c r="F349" s="39"/>
      <c r="G349" s="39"/>
      <c r="H349" s="39"/>
      <c r="I349" s="39"/>
      <c r="J349" s="39"/>
      <c r="K349" s="114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24" customHeight="1">
      <c r="A350" s="114"/>
      <c r="B350" s="39"/>
      <c r="C350" s="39"/>
      <c r="D350" s="39"/>
      <c r="E350" s="39"/>
      <c r="F350" s="39"/>
      <c r="G350" s="39"/>
      <c r="H350" s="39"/>
      <c r="I350" s="39"/>
      <c r="J350" s="39"/>
      <c r="K350" s="114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24" customHeight="1">
      <c r="A351" s="114"/>
      <c r="B351" s="39"/>
      <c r="C351" s="39"/>
      <c r="D351" s="39"/>
      <c r="E351" s="39"/>
      <c r="F351" s="39"/>
      <c r="G351" s="39"/>
      <c r="H351" s="39"/>
      <c r="I351" s="39"/>
      <c r="J351" s="39"/>
      <c r="K351" s="114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24" customHeight="1">
      <c r="A352" s="114"/>
      <c r="B352" s="39"/>
      <c r="C352" s="39"/>
      <c r="D352" s="39"/>
      <c r="E352" s="39"/>
      <c r="F352" s="39"/>
      <c r="G352" s="39"/>
      <c r="H352" s="39"/>
      <c r="I352" s="39"/>
      <c r="J352" s="39"/>
      <c r="K352" s="114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24" customHeight="1">
      <c r="A353" s="114"/>
      <c r="B353" s="39"/>
      <c r="C353" s="39"/>
      <c r="D353" s="39"/>
      <c r="E353" s="39"/>
      <c r="F353" s="39"/>
      <c r="G353" s="39"/>
      <c r="H353" s="39"/>
      <c r="I353" s="39"/>
      <c r="J353" s="39"/>
      <c r="K353" s="114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24" customHeight="1">
      <c r="A354" s="114"/>
      <c r="B354" s="39"/>
      <c r="C354" s="39"/>
      <c r="D354" s="39"/>
      <c r="E354" s="39"/>
      <c r="F354" s="39"/>
      <c r="G354" s="39"/>
      <c r="H354" s="39"/>
      <c r="I354" s="39"/>
      <c r="J354" s="39"/>
      <c r="K354" s="114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24" customHeight="1">
      <c r="A355" s="114"/>
      <c r="B355" s="39"/>
      <c r="C355" s="39"/>
      <c r="D355" s="39"/>
      <c r="E355" s="39"/>
      <c r="F355" s="39"/>
      <c r="G355" s="39"/>
      <c r="H355" s="39"/>
      <c r="I355" s="39"/>
      <c r="J355" s="39"/>
      <c r="K355" s="114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24" customHeight="1">
      <c r="A356" s="114"/>
      <c r="B356" s="39"/>
      <c r="C356" s="39"/>
      <c r="D356" s="39"/>
      <c r="E356" s="39"/>
      <c r="F356" s="39"/>
      <c r="G356" s="39"/>
      <c r="H356" s="39"/>
      <c r="I356" s="39"/>
      <c r="J356" s="39"/>
      <c r="K356" s="114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24" customHeight="1">
      <c r="A357" s="114"/>
      <c r="B357" s="39"/>
      <c r="C357" s="39"/>
      <c r="D357" s="39"/>
      <c r="E357" s="39"/>
      <c r="F357" s="39"/>
      <c r="G357" s="39"/>
      <c r="H357" s="39"/>
      <c r="I357" s="39"/>
      <c r="J357" s="39"/>
      <c r="K357" s="114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/>
    <row r="359" spans="1:26" ht="15.75" customHeight="1"/>
    <row r="360" spans="1:26" ht="15.75" customHeight="1"/>
    <row r="361" spans="1:26" ht="15.75" customHeight="1"/>
    <row r="362" spans="1:26" ht="15.75" customHeight="1"/>
    <row r="363" spans="1:26" ht="15.75" customHeight="1"/>
    <row r="364" spans="1:26" ht="15.75" customHeight="1"/>
    <row r="365" spans="1:26" ht="15.75" customHeight="1"/>
    <row r="366" spans="1:26" ht="15.75" customHeight="1"/>
    <row r="367" spans="1:26" ht="15.75" customHeight="1"/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5:E5"/>
    <mergeCell ref="B12:E12"/>
    <mergeCell ref="B19:E19"/>
    <mergeCell ref="T87:W87"/>
  </mergeCells>
  <dataValidations count="2">
    <dataValidation type="decimal" allowBlank="1" showInputMessage="1" showErrorMessage="1" prompt="แจ้งเตือน - กรุณาใส่ตัวเลขระหว่าง 1.00 ถึง 3.00" sqref="Q39:Q80" xr:uid="{00000000-0002-0000-0400-000000000000}">
      <formula1>1</formula1>
      <formula2>3</formula2>
    </dataValidation>
    <dataValidation type="decimal" allowBlank="1" showErrorMessage="1" sqref="V44:W86" xr:uid="{00000000-0002-0000-0400-000001000000}">
      <formula1>1</formula1>
      <formula2>3</formula2>
    </dataValidation>
  </dataValidations>
  <printOptions horizontalCentered="1" verticalCentered="1"/>
  <pageMargins left="0.25" right="0.25" top="0.75" bottom="0.75" header="0" footer="0"/>
  <pageSetup paperSize="9" scale="90" orientation="portrait"/>
  <headerFooter>
    <oddFooter>&amp;LCopyright MarketWare International 2002&amp;CPage &amp;P&amp;Rwww.marketware.biz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E36C09"/>
  </sheetPr>
  <dimension ref="A1:Z1000"/>
  <sheetViews>
    <sheetView showGridLines="0" workbookViewId="0">
      <selection activeCell="I53" sqref="I53"/>
    </sheetView>
  </sheetViews>
  <sheetFormatPr defaultColWidth="14.42578125" defaultRowHeight="15" customHeight="1"/>
  <cols>
    <col min="1" max="2" width="8.28515625" customWidth="1"/>
    <col min="3" max="5" width="6.140625" customWidth="1"/>
    <col min="6" max="7" width="6.42578125" customWidth="1"/>
    <col min="8" max="8" width="10.42578125" customWidth="1"/>
    <col min="9" max="11" width="6.140625" customWidth="1"/>
    <col min="12" max="12" width="8.28515625" customWidth="1"/>
    <col min="13" max="15" width="6.140625" customWidth="1"/>
    <col min="16" max="16" width="8.28515625" customWidth="1"/>
    <col min="17" max="17" width="6.140625" customWidth="1"/>
    <col min="18" max="18" width="7" customWidth="1"/>
    <col min="19" max="19" width="6.140625" customWidth="1"/>
    <col min="20" max="21" width="7.28515625" customWidth="1"/>
    <col min="22" max="26" width="8.28515625" customWidth="1"/>
  </cols>
  <sheetData>
    <row r="1" spans="1:26" ht="27" customHeight="1">
      <c r="A1" s="344"/>
      <c r="B1" s="545" t="s">
        <v>448</v>
      </c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7"/>
      <c r="W1" s="344"/>
      <c r="X1" s="345"/>
      <c r="Y1" s="345"/>
      <c r="Z1" s="345"/>
    </row>
    <row r="2" spans="1:26" ht="24">
      <c r="A2" s="50"/>
      <c r="B2" s="346" t="s">
        <v>449</v>
      </c>
      <c r="C2" s="556" t="str">
        <f>'1.Input'!M2</f>
        <v>ห้วยไม้ซอด</v>
      </c>
      <c r="D2" s="557"/>
      <c r="E2" s="558"/>
      <c r="F2" s="346" t="s">
        <v>162</v>
      </c>
      <c r="G2" s="347" t="str">
        <f>'1.Input'!K2</f>
        <v>09</v>
      </c>
      <c r="H2" s="346" t="s">
        <v>165</v>
      </c>
      <c r="I2" s="556" t="str">
        <f>'1.Input'!H2</f>
        <v>ปากคาด</v>
      </c>
      <c r="J2" s="557"/>
      <c r="K2" s="558"/>
      <c r="L2" s="346" t="s">
        <v>163</v>
      </c>
      <c r="M2" s="556" t="str">
        <f>'1.Input'!E2</f>
        <v>ปากคาด</v>
      </c>
      <c r="N2" s="557"/>
      <c r="O2" s="558"/>
      <c r="P2" s="346" t="s">
        <v>161</v>
      </c>
      <c r="Q2" s="556" t="str">
        <f>'1.Input'!B2</f>
        <v>บึงกาฬ</v>
      </c>
      <c r="R2" s="557"/>
      <c r="S2" s="558"/>
      <c r="T2" s="348"/>
      <c r="U2" s="348"/>
      <c r="V2" s="349"/>
      <c r="W2" s="40"/>
      <c r="X2" s="40"/>
      <c r="Y2" s="40"/>
      <c r="Z2" s="40"/>
    </row>
    <row r="3" spans="1:26">
      <c r="A3" s="345"/>
      <c r="B3" s="345"/>
      <c r="C3" s="345"/>
      <c r="D3" s="345"/>
      <c r="E3" s="345"/>
      <c r="F3" s="345"/>
      <c r="G3" s="345"/>
      <c r="H3" s="350"/>
      <c r="I3" s="345"/>
      <c r="J3" s="345"/>
      <c r="K3" s="351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</row>
    <row r="4" spans="1:26">
      <c r="A4" s="345"/>
      <c r="B4" s="345"/>
      <c r="C4" s="345"/>
      <c r="D4" s="345"/>
      <c r="E4" s="345"/>
      <c r="F4" s="345"/>
      <c r="G4" s="345"/>
      <c r="H4" s="350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</row>
    <row r="5" spans="1:26">
      <c r="A5" s="345"/>
      <c r="B5" s="345"/>
      <c r="C5" s="345"/>
      <c r="D5" s="345"/>
      <c r="E5" s="345"/>
      <c r="F5" s="345"/>
      <c r="G5" s="345"/>
      <c r="H5" s="350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</row>
    <row r="6" spans="1:26">
      <c r="A6" s="345"/>
      <c r="B6" s="345"/>
      <c r="C6" s="345"/>
      <c r="D6" s="345"/>
      <c r="E6" s="345"/>
      <c r="F6" s="345"/>
      <c r="G6" s="345"/>
      <c r="H6" s="350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</row>
    <row r="7" spans="1:26">
      <c r="A7" s="345"/>
      <c r="B7" s="345"/>
      <c r="C7" s="345"/>
      <c r="D7" s="345"/>
      <c r="E7" s="345"/>
      <c r="F7" s="345"/>
      <c r="G7" s="345"/>
      <c r="H7" s="350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</row>
    <row r="8" spans="1:26">
      <c r="A8" s="345"/>
      <c r="B8" s="345"/>
      <c r="C8" s="345"/>
      <c r="D8" s="345"/>
      <c r="E8" s="345"/>
      <c r="F8" s="345"/>
      <c r="G8" s="345"/>
      <c r="H8" s="350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</row>
    <row r="9" spans="1:26">
      <c r="A9" s="345"/>
      <c r="B9" s="345"/>
      <c r="C9" s="345"/>
      <c r="D9" s="345"/>
      <c r="E9" s="345"/>
      <c r="F9" s="345"/>
      <c r="G9" s="345"/>
      <c r="H9" s="350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</row>
    <row r="10" spans="1:26">
      <c r="A10" s="345"/>
      <c r="B10" s="345"/>
      <c r="C10" s="345"/>
      <c r="D10" s="345"/>
      <c r="E10" s="345"/>
      <c r="F10" s="345"/>
      <c r="G10" s="345"/>
      <c r="H10" s="350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</row>
    <row r="11" spans="1:26">
      <c r="A11" s="345"/>
      <c r="B11" s="345"/>
      <c r="C11" s="345"/>
      <c r="D11" s="345"/>
      <c r="E11" s="345"/>
      <c r="F11" s="345"/>
      <c r="G11" s="345"/>
      <c r="H11" s="350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</row>
    <row r="12" spans="1:26">
      <c r="A12" s="345"/>
      <c r="B12" s="345"/>
      <c r="C12" s="345"/>
      <c r="D12" s="345"/>
      <c r="E12" s="345"/>
      <c r="F12" s="345"/>
      <c r="G12" s="345"/>
      <c r="H12" s="350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</row>
    <row r="13" spans="1:26">
      <c r="A13" s="345"/>
      <c r="B13" s="345"/>
      <c r="C13" s="345"/>
      <c r="D13" s="345"/>
      <c r="E13" s="345"/>
      <c r="F13" s="345"/>
      <c r="G13" s="345"/>
      <c r="H13" s="350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</row>
    <row r="14" spans="1:26">
      <c r="A14" s="345"/>
      <c r="B14" s="345"/>
      <c r="C14" s="345"/>
      <c r="D14" s="345"/>
      <c r="E14" s="345"/>
      <c r="F14" s="345"/>
      <c r="G14" s="345"/>
      <c r="H14" s="350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</row>
    <row r="15" spans="1:26" ht="27.75">
      <c r="A15" s="345"/>
      <c r="B15" s="345"/>
      <c r="C15" s="345"/>
      <c r="D15" s="345"/>
      <c r="E15" s="345"/>
      <c r="F15" s="345"/>
      <c r="G15" s="345"/>
      <c r="H15" s="350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52"/>
      <c r="Z15" s="345"/>
    </row>
    <row r="16" spans="1:26">
      <c r="A16" s="345"/>
      <c r="B16" s="345"/>
      <c r="C16" s="345"/>
      <c r="D16" s="345"/>
      <c r="E16" s="345"/>
      <c r="F16" s="345"/>
      <c r="G16" s="345"/>
      <c r="H16" s="350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</row>
    <row r="17" spans="1:26">
      <c r="A17" s="345"/>
      <c r="B17" s="345"/>
      <c r="C17" s="345"/>
      <c r="D17" s="345"/>
      <c r="E17" s="345"/>
      <c r="F17" s="345"/>
      <c r="G17" s="345"/>
      <c r="H17" s="350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</row>
    <row r="18" spans="1:26">
      <c r="A18" s="345"/>
      <c r="B18" s="345"/>
      <c r="C18" s="345"/>
      <c r="D18" s="345"/>
      <c r="E18" s="345"/>
      <c r="F18" s="345"/>
      <c r="G18" s="345"/>
      <c r="H18" s="350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</row>
    <row r="19" spans="1:26">
      <c r="A19" s="345"/>
      <c r="B19" s="345"/>
      <c r="C19" s="345"/>
      <c r="D19" s="345"/>
      <c r="E19" s="345"/>
      <c r="F19" s="345"/>
      <c r="G19" s="345"/>
      <c r="H19" s="350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</row>
    <row r="20" spans="1:26">
      <c r="A20" s="345"/>
      <c r="B20" s="345"/>
      <c r="C20" s="345"/>
      <c r="D20" s="345"/>
      <c r="E20" s="345"/>
      <c r="F20" s="345"/>
      <c r="G20" s="345"/>
      <c r="H20" s="350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</row>
    <row r="21" spans="1:26" ht="15.75" customHeight="1">
      <c r="A21" s="345"/>
      <c r="B21" s="345"/>
      <c r="C21" s="345"/>
      <c r="D21" s="345"/>
      <c r="E21" s="345"/>
      <c r="F21" s="345"/>
      <c r="G21" s="345"/>
      <c r="H21" s="350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</row>
    <row r="22" spans="1:26" ht="15.75" customHeight="1">
      <c r="A22" s="345"/>
      <c r="B22" s="345"/>
      <c r="C22" s="345"/>
      <c r="D22" s="345"/>
      <c r="E22" s="345"/>
      <c r="F22" s="345"/>
      <c r="G22" s="345"/>
      <c r="H22" s="350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</row>
    <row r="23" spans="1:26" ht="15.75" customHeight="1">
      <c r="A23" s="345"/>
      <c r="B23" s="345"/>
      <c r="C23" s="345"/>
      <c r="D23" s="345"/>
      <c r="E23" s="345"/>
      <c r="F23" s="345"/>
      <c r="G23" s="345"/>
      <c r="H23" s="350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</row>
    <row r="24" spans="1:26" ht="15.75" customHeight="1">
      <c r="A24" s="345"/>
      <c r="B24" s="345"/>
      <c r="C24" s="345"/>
      <c r="D24" s="345"/>
      <c r="E24" s="345"/>
      <c r="F24" s="345"/>
      <c r="G24" s="345"/>
      <c r="H24" s="350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</row>
    <row r="25" spans="1:26" ht="15.75" customHeight="1">
      <c r="A25" s="345"/>
      <c r="B25" s="345"/>
      <c r="C25" s="345"/>
      <c r="D25" s="345"/>
      <c r="E25" s="345"/>
      <c r="F25" s="345"/>
      <c r="G25" s="345"/>
      <c r="H25" s="350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</row>
    <row r="26" spans="1:26" ht="15.75" customHeight="1">
      <c r="A26" s="345"/>
      <c r="B26" s="345"/>
      <c r="C26" s="345"/>
      <c r="D26" s="345"/>
      <c r="E26" s="345"/>
      <c r="F26" s="345"/>
      <c r="G26" s="345"/>
      <c r="H26" s="350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</row>
    <row r="27" spans="1:26" ht="15.75" customHeight="1">
      <c r="A27" s="345"/>
      <c r="B27" s="345"/>
      <c r="C27" s="345"/>
      <c r="D27" s="345"/>
      <c r="E27" s="345"/>
      <c r="F27" s="345"/>
      <c r="G27" s="345"/>
      <c r="H27" s="350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</row>
    <row r="28" spans="1:26" ht="15.75" customHeight="1">
      <c r="A28" s="345"/>
      <c r="B28" s="345"/>
      <c r="C28" s="345"/>
      <c r="D28" s="345"/>
      <c r="E28" s="345"/>
      <c r="F28" s="345"/>
      <c r="G28" s="345"/>
      <c r="H28" s="350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</row>
    <row r="29" spans="1:26" ht="15.75" customHeight="1">
      <c r="A29" s="345"/>
      <c r="B29" s="345"/>
      <c r="C29" s="345"/>
      <c r="D29" s="345"/>
      <c r="E29" s="345"/>
      <c r="F29" s="345"/>
      <c r="G29" s="345"/>
      <c r="H29" s="350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</row>
    <row r="30" spans="1:26" ht="15.75" customHeight="1">
      <c r="A30" s="345"/>
      <c r="B30" s="345"/>
      <c r="C30" s="345"/>
      <c r="D30" s="345"/>
      <c r="E30" s="345"/>
      <c r="F30" s="345"/>
      <c r="G30" s="345"/>
      <c r="H30" s="350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</row>
    <row r="31" spans="1:26" ht="15.75" customHeight="1">
      <c r="A31" s="345"/>
      <c r="B31" s="345"/>
      <c r="C31" s="345"/>
      <c r="D31" s="345"/>
      <c r="E31" s="345"/>
      <c r="F31" s="345"/>
      <c r="G31" s="345"/>
      <c r="H31" s="350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</row>
    <row r="32" spans="1:26" ht="15.75" hidden="1" customHeight="1">
      <c r="A32" s="345"/>
      <c r="B32" s="345"/>
      <c r="C32" s="353"/>
      <c r="D32" s="354"/>
      <c r="E32" s="355" t="s">
        <v>271</v>
      </c>
      <c r="F32" s="356"/>
      <c r="G32" s="356"/>
      <c r="H32" s="353"/>
      <c r="I32" s="353"/>
      <c r="J32" s="356"/>
      <c r="K32" s="355" t="s">
        <v>373</v>
      </c>
      <c r="L32" s="356"/>
      <c r="M32" s="356"/>
      <c r="N32" s="356"/>
      <c r="O32" s="353"/>
      <c r="P32" s="356"/>
      <c r="Q32" s="355" t="s">
        <v>450</v>
      </c>
      <c r="R32" s="356"/>
      <c r="S32" s="353"/>
      <c r="T32" s="356"/>
      <c r="U32" s="356"/>
      <c r="V32" s="353"/>
      <c r="W32" s="353"/>
      <c r="X32" s="345"/>
      <c r="Y32" s="345"/>
      <c r="Z32" s="345"/>
    </row>
    <row r="33" spans="1:26" ht="15.75" hidden="1" customHeight="1">
      <c r="A33" s="357"/>
      <c r="B33" s="358"/>
      <c r="C33" s="359"/>
      <c r="D33" s="360" t="s">
        <v>451</v>
      </c>
      <c r="E33" s="360" t="s">
        <v>173</v>
      </c>
      <c r="F33" s="361" t="s">
        <v>452</v>
      </c>
      <c r="G33" s="362"/>
      <c r="H33" s="362"/>
      <c r="I33" s="362"/>
      <c r="J33" s="360" t="s">
        <v>451</v>
      </c>
      <c r="K33" s="360" t="s">
        <v>173</v>
      </c>
      <c r="L33" s="361" t="s">
        <v>452</v>
      </c>
      <c r="M33" s="362"/>
      <c r="N33" s="362"/>
      <c r="O33" s="362"/>
      <c r="P33" s="360" t="s">
        <v>451</v>
      </c>
      <c r="Q33" s="360" t="s">
        <v>173</v>
      </c>
      <c r="R33" s="361" t="s">
        <v>452</v>
      </c>
      <c r="S33" s="363"/>
      <c r="T33" s="363"/>
      <c r="U33" s="363"/>
      <c r="V33" s="353"/>
      <c r="W33" s="353"/>
      <c r="X33" s="345"/>
      <c r="Y33" s="345"/>
      <c r="Z33" s="345" t="s">
        <v>453</v>
      </c>
    </row>
    <row r="34" spans="1:26" ht="15.75" hidden="1" customHeight="1">
      <c r="A34" s="364"/>
      <c r="B34" s="364"/>
      <c r="C34" s="365"/>
      <c r="D34" s="366">
        <v>1</v>
      </c>
      <c r="E34" s="367">
        <f>MIN('inputData(1)'!B18:B22)</f>
        <v>3</v>
      </c>
      <c r="F34" s="367" t="str">
        <f>VLOOKUP(E34,'inputData(1)'!$B$18:$F$22,5,FALSE)</f>
        <v>การพัฒนาด้านอาชีพ</v>
      </c>
      <c r="G34" s="363"/>
      <c r="H34" s="363"/>
      <c r="I34" s="363"/>
      <c r="J34" s="366">
        <v>1</v>
      </c>
      <c r="K34" s="367">
        <f>MIN('inputData(1)'!C18:C22)</f>
        <v>2.5</v>
      </c>
      <c r="L34" s="368" t="str">
        <f>VLOOKUP(K34,'inputData(1)'!$C$18:$F$22,4,FALSE)</f>
        <v>การแก้ปัญหาความยากจน</v>
      </c>
      <c r="M34" s="363"/>
      <c r="N34" s="363"/>
      <c r="O34" s="363"/>
      <c r="P34" s="366">
        <v>1</v>
      </c>
      <c r="Q34" s="367">
        <f>MIN('inputData(1)'!D18:D22)</f>
        <v>0</v>
      </c>
      <c r="R34" s="368" t="str">
        <f>VLOOKUP(Q34,'inputData(1)'!$D$18:$F$22,3,FALSE)</f>
        <v>การพัฒนาด้านอาชีพ</v>
      </c>
      <c r="S34" s="363"/>
      <c r="T34" s="363"/>
      <c r="U34" s="363"/>
      <c r="V34" s="353"/>
      <c r="W34" s="353"/>
      <c r="X34" s="345"/>
      <c r="Y34" s="345"/>
      <c r="Z34" s="345"/>
    </row>
    <row r="35" spans="1:26" ht="14.25" hidden="1" customHeight="1">
      <c r="A35" s="369"/>
      <c r="B35" s="369"/>
      <c r="C35" s="359"/>
      <c r="D35" s="366">
        <v>2</v>
      </c>
      <c r="E35" s="367">
        <f>SMALL('inputData(1)'!B18:B22,2)</f>
        <v>3</v>
      </c>
      <c r="F35" s="367" t="str">
        <f>VLOOKUP(E35,'inputData(1)'!$B$18:$F$22,5,FALSE)</f>
        <v>การพัฒนาด้านอาชีพ</v>
      </c>
      <c r="G35" s="363"/>
      <c r="H35" s="363"/>
      <c r="I35" s="363"/>
      <c r="J35" s="366">
        <v>2</v>
      </c>
      <c r="K35" s="367">
        <f>SMALL('inputData(1)'!C18:C22,2)</f>
        <v>2.7272727272727271</v>
      </c>
      <c r="L35" s="368" t="str">
        <f>VLOOKUP(K35,'inputData(1)'!$C$18:$F$22,4,FALSE)</f>
        <v>การจัดการความเสี่ยงชุมชน</v>
      </c>
      <c r="M35" s="363"/>
      <c r="N35" s="363"/>
      <c r="O35" s="363"/>
      <c r="P35" s="366">
        <v>2</v>
      </c>
      <c r="Q35" s="367">
        <f>SMALL('inputData(1)'!D18:D22,2)</f>
        <v>0</v>
      </c>
      <c r="R35" s="368" t="str">
        <f>VLOOKUP(Q35,'inputData(1)'!$D$18:$F$22,3,FALSE)</f>
        <v>การพัฒนาด้านอาชีพ</v>
      </c>
      <c r="S35" s="363"/>
      <c r="T35" s="363"/>
      <c r="U35" s="363"/>
      <c r="V35" s="353"/>
      <c r="W35" s="353"/>
      <c r="X35" s="345"/>
      <c r="Y35" s="345"/>
      <c r="Z35" s="345"/>
    </row>
    <row r="36" spans="1:26" ht="14.25" hidden="1" customHeight="1">
      <c r="A36" s="369"/>
      <c r="B36" s="369"/>
      <c r="C36" s="359"/>
      <c r="D36" s="366">
        <v>3</v>
      </c>
      <c r="E36" s="367">
        <f>MEDIAN('inputData(1)'!B18:B22)</f>
        <v>3</v>
      </c>
      <c r="F36" s="367" t="str">
        <f>VLOOKUP(E36,'inputData(1)'!$B$18:$F$22,5,FALSE)</f>
        <v>การพัฒนาด้านอาชีพ</v>
      </c>
      <c r="G36" s="363"/>
      <c r="H36" s="363"/>
      <c r="I36" s="363"/>
      <c r="J36" s="366">
        <v>3</v>
      </c>
      <c r="K36" s="367">
        <f>MEDIAN('inputData(1)'!C18:C22)</f>
        <v>2.8461538461538463</v>
      </c>
      <c r="L36" s="368" t="str">
        <f>VLOOKUP(K36,'inputData(1)'!$C$18:$F$22,4,FALSE)</f>
        <v>การพัฒนาด้านอาชีพ</v>
      </c>
      <c r="M36" s="363"/>
      <c r="N36" s="363"/>
      <c r="O36" s="363"/>
      <c r="P36" s="366">
        <v>3</v>
      </c>
      <c r="Q36" s="367">
        <f>MEDIAN('inputData(1)'!D18:D22)</f>
        <v>0</v>
      </c>
      <c r="R36" s="368" t="str">
        <f>VLOOKUP(Q36,'inputData(1)'!$D$18:$F$22,3,FALSE)</f>
        <v>การพัฒนาด้านอาชีพ</v>
      </c>
      <c r="S36" s="363"/>
      <c r="T36" s="363"/>
      <c r="U36" s="363"/>
      <c r="V36" s="353"/>
      <c r="W36" s="353"/>
      <c r="X36" s="345"/>
      <c r="Y36" s="345"/>
      <c r="Z36" s="345"/>
    </row>
    <row r="37" spans="1:26" ht="14.25" hidden="1" customHeight="1">
      <c r="A37" s="370"/>
      <c r="B37" s="369"/>
      <c r="C37" s="359"/>
      <c r="D37" s="366">
        <v>4</v>
      </c>
      <c r="E37" s="367">
        <f>SMALL('inputData(1)'!B18:B22,4)</f>
        <v>3</v>
      </c>
      <c r="F37" s="367" t="str">
        <f>VLOOKUP(E37,'inputData(1)'!$B$18:$F$22,5,FALSE)</f>
        <v>การพัฒนาด้านอาชีพ</v>
      </c>
      <c r="G37" s="363"/>
      <c r="H37" s="363"/>
      <c r="I37" s="363"/>
      <c r="J37" s="366">
        <v>4</v>
      </c>
      <c r="K37" s="367">
        <f>SMALL('inputData(1)'!C18:C22,4)</f>
        <v>2.9090909090909092</v>
      </c>
      <c r="L37" s="368" t="str">
        <f>VLOOKUP(K37,'inputData(1)'!$C$18:$F$22,4,FALSE)</f>
        <v>การบริหารจัดการชุมชน</v>
      </c>
      <c r="M37" s="363"/>
      <c r="N37" s="363"/>
      <c r="O37" s="363"/>
      <c r="P37" s="366">
        <v>4</v>
      </c>
      <c r="Q37" s="367">
        <f>SMALL('inputData(1)'!D18:D22,4)</f>
        <v>0</v>
      </c>
      <c r="R37" s="368" t="str">
        <f>VLOOKUP(Q37,'inputData(1)'!$D$18:$F$22,3,FALSE)</f>
        <v>การพัฒนาด้านอาชีพ</v>
      </c>
      <c r="S37" s="363"/>
      <c r="T37" s="363"/>
      <c r="U37" s="363"/>
      <c r="V37" s="353"/>
      <c r="W37" s="353"/>
      <c r="X37" s="345"/>
      <c r="Y37" s="345"/>
      <c r="Z37" s="345"/>
    </row>
    <row r="38" spans="1:26" ht="14.25" hidden="1" customHeight="1">
      <c r="A38" s="369"/>
      <c r="B38" s="369"/>
      <c r="C38" s="359"/>
      <c r="D38" s="366">
        <v>5</v>
      </c>
      <c r="E38" s="367">
        <f>MAX('inputData(1)'!B18:B22)</f>
        <v>3</v>
      </c>
      <c r="F38" s="367" t="str">
        <f>VLOOKUP(E38,'inputData(1)'!$B$18:$F$22,5,FALSE)</f>
        <v>การพัฒนาด้านอาชีพ</v>
      </c>
      <c r="G38" s="363"/>
      <c r="H38" s="363"/>
      <c r="I38" s="363"/>
      <c r="J38" s="366">
        <v>5</v>
      </c>
      <c r="K38" s="367">
        <f>MAX('inputData(1)'!C18:C22)</f>
        <v>3</v>
      </c>
      <c r="L38" s="368" t="str">
        <f>VLOOKUP(K38,'inputData(1)'!$C$18:$F$22,4,FALSE)</f>
        <v>การจัดการทุนชุมชน</v>
      </c>
      <c r="M38" s="363"/>
      <c r="N38" s="363"/>
      <c r="O38" s="363"/>
      <c r="P38" s="366">
        <v>5</v>
      </c>
      <c r="Q38" s="367">
        <f>MAX('inputData(1)'!D18:D22)</f>
        <v>0</v>
      </c>
      <c r="R38" s="368" t="str">
        <f>VLOOKUP(Q38,'inputData(1)'!$D$18:$F$22,3,FALSE)</f>
        <v>การพัฒนาด้านอาชีพ</v>
      </c>
      <c r="S38" s="363"/>
      <c r="T38" s="363"/>
      <c r="U38" s="363"/>
      <c r="V38" s="353"/>
      <c r="W38" s="353"/>
      <c r="X38" s="345"/>
      <c r="Y38" s="345"/>
      <c r="Z38" s="345"/>
    </row>
    <row r="39" spans="1:26" ht="14.25" hidden="1" customHeight="1">
      <c r="A39" s="357"/>
      <c r="B39" s="555" t="s">
        <v>454</v>
      </c>
      <c r="C39" s="546"/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7"/>
      <c r="W39" s="353"/>
      <c r="X39" s="345"/>
      <c r="Y39" s="345"/>
      <c r="Z39" s="345"/>
    </row>
    <row r="40" spans="1:26" ht="15.75" customHeight="1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2"/>
      <c r="X40" s="371"/>
      <c r="Y40" s="371"/>
      <c r="Z40" s="371"/>
    </row>
    <row r="41" spans="1:26" ht="14.25" customHeight="1">
      <c r="A41" s="373"/>
      <c r="B41" s="373"/>
      <c r="C41" s="374"/>
      <c r="D41" s="374"/>
      <c r="E41" s="374"/>
      <c r="F41" s="374"/>
      <c r="G41" s="374"/>
      <c r="H41" s="375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6"/>
      <c r="U41" s="374"/>
      <c r="V41" s="374"/>
      <c r="W41" s="373"/>
      <c r="X41" s="373"/>
      <c r="Y41" s="373"/>
      <c r="Z41" s="373"/>
    </row>
    <row r="42" spans="1:26" ht="15.75" customHeight="1">
      <c r="A42" s="373"/>
      <c r="B42" s="373"/>
      <c r="C42" s="374"/>
      <c r="D42" s="377"/>
      <c r="E42" s="378"/>
      <c r="F42" s="373"/>
      <c r="G42" s="373"/>
      <c r="H42" s="379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80"/>
      <c r="U42" s="373"/>
      <c r="V42" s="373"/>
      <c r="W42" s="373"/>
      <c r="X42" s="373"/>
      <c r="Y42" s="373"/>
      <c r="Z42" s="373"/>
    </row>
    <row r="43" spans="1:26" ht="15.75" customHeight="1">
      <c r="A43" s="373"/>
      <c r="B43" s="373"/>
      <c r="C43" s="373"/>
      <c r="D43" s="373"/>
      <c r="E43" s="378"/>
      <c r="F43" s="373"/>
      <c r="G43" s="373"/>
      <c r="H43" s="379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80"/>
      <c r="U43" s="373"/>
      <c r="V43" s="373"/>
      <c r="W43" s="373"/>
      <c r="X43" s="373"/>
      <c r="Y43" s="373"/>
      <c r="Z43" s="373"/>
    </row>
    <row r="44" spans="1:26" ht="15.75" customHeight="1">
      <c r="A44" s="345"/>
      <c r="B44" s="345"/>
      <c r="C44" s="345"/>
      <c r="D44" s="345"/>
      <c r="E44" s="61"/>
      <c r="F44" s="345"/>
      <c r="G44" s="203"/>
      <c r="H44" s="381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82"/>
      <c r="U44" s="345"/>
      <c r="V44" s="345"/>
      <c r="W44" s="345"/>
      <c r="X44" s="345"/>
      <c r="Y44" s="345"/>
      <c r="Z44" s="345"/>
    </row>
    <row r="45" spans="1:26" ht="15.75" customHeight="1">
      <c r="A45" s="345"/>
      <c r="B45" s="345"/>
      <c r="C45" s="345"/>
      <c r="D45" s="345"/>
      <c r="E45" s="216"/>
      <c r="F45" s="345"/>
      <c r="G45" s="203"/>
      <c r="H45" s="381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82"/>
      <c r="U45" s="345"/>
      <c r="V45" s="345"/>
      <c r="W45" s="345"/>
      <c r="X45" s="345"/>
      <c r="Y45" s="345"/>
      <c r="Z45" s="345"/>
    </row>
    <row r="46" spans="1:26" ht="15.75" customHeight="1">
      <c r="A46" s="345"/>
      <c r="B46" s="345"/>
      <c r="C46" s="345"/>
      <c r="D46" s="345"/>
      <c r="E46" s="61"/>
      <c r="F46" s="345"/>
      <c r="G46" s="203"/>
      <c r="H46" s="381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82"/>
      <c r="U46" s="345"/>
      <c r="V46" s="345"/>
      <c r="W46" s="345"/>
      <c r="X46" s="345"/>
      <c r="Y46" s="345"/>
      <c r="Z46" s="345"/>
    </row>
    <row r="47" spans="1:26" ht="15.75" customHeight="1">
      <c r="A47" s="345"/>
      <c r="B47" s="345"/>
      <c r="C47" s="345"/>
      <c r="D47" s="345"/>
      <c r="E47" s="61"/>
      <c r="F47" s="345"/>
      <c r="G47" s="345"/>
      <c r="H47" s="350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</row>
    <row r="48" spans="1:26" ht="15.75" customHeight="1">
      <c r="A48" s="345"/>
      <c r="B48" s="345"/>
      <c r="C48" s="345"/>
      <c r="D48" s="345"/>
      <c r="E48" s="345"/>
      <c r="F48" s="345"/>
      <c r="G48" s="345"/>
      <c r="H48" s="350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</row>
    <row r="49" spans="1:26" ht="15.75" customHeight="1">
      <c r="A49" s="345"/>
      <c r="B49" s="345"/>
      <c r="C49" s="345"/>
      <c r="D49" s="345"/>
      <c r="E49" s="345"/>
      <c r="F49" s="345"/>
      <c r="G49" s="345"/>
      <c r="H49" s="350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</row>
    <row r="50" spans="1:26" ht="15.75" customHeight="1">
      <c r="A50" s="345"/>
      <c r="B50" s="345"/>
      <c r="C50" s="345"/>
      <c r="D50" s="345"/>
      <c r="E50" s="345"/>
      <c r="F50" s="345"/>
      <c r="G50" s="345"/>
      <c r="H50" s="350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</row>
    <row r="51" spans="1:26" ht="15.75" customHeight="1">
      <c r="A51" s="345"/>
      <c r="B51" s="345"/>
      <c r="C51" s="345"/>
      <c r="D51" s="345"/>
      <c r="E51" s="345"/>
      <c r="F51" s="345"/>
      <c r="G51" s="345"/>
      <c r="H51" s="350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</row>
    <row r="52" spans="1:26" ht="15.75" customHeight="1">
      <c r="A52" s="345"/>
      <c r="B52" s="345"/>
      <c r="C52" s="345"/>
      <c r="D52" s="345"/>
      <c r="E52" s="345"/>
      <c r="F52" s="345"/>
      <c r="G52" s="345"/>
      <c r="H52" s="350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</row>
    <row r="53" spans="1:26" ht="15.75" customHeight="1">
      <c r="A53" s="345"/>
      <c r="B53" s="345"/>
      <c r="C53" s="345"/>
      <c r="D53" s="345"/>
      <c r="E53" s="345"/>
      <c r="F53" s="345"/>
      <c r="G53" s="345"/>
      <c r="H53" s="350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</row>
    <row r="54" spans="1:26" ht="15.75" customHeight="1">
      <c r="A54" s="345"/>
      <c r="B54" s="345"/>
      <c r="C54" s="345"/>
      <c r="D54" s="345"/>
      <c r="E54" s="345"/>
      <c r="F54" s="345"/>
      <c r="G54" s="345"/>
      <c r="H54" s="350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5"/>
      <c r="W54" s="345"/>
      <c r="X54" s="345"/>
      <c r="Y54" s="345"/>
      <c r="Z54" s="345"/>
    </row>
    <row r="55" spans="1:26" ht="15.75" customHeight="1">
      <c r="A55" s="345"/>
      <c r="B55" s="345"/>
      <c r="C55" s="345"/>
      <c r="D55" s="345"/>
      <c r="E55" s="345"/>
      <c r="F55" s="345"/>
      <c r="G55" s="345"/>
      <c r="H55" s="350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</row>
    <row r="56" spans="1:26" ht="15.75" customHeight="1">
      <c r="A56" s="345"/>
      <c r="B56" s="345"/>
      <c r="C56" s="345"/>
      <c r="D56" s="345"/>
      <c r="E56" s="345"/>
      <c r="F56" s="345"/>
      <c r="G56" s="345"/>
      <c r="H56" s="350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</row>
    <row r="57" spans="1:26" ht="15.75" customHeight="1">
      <c r="A57" s="345"/>
      <c r="B57" s="345"/>
      <c r="C57" s="345"/>
      <c r="D57" s="345"/>
      <c r="E57" s="345"/>
      <c r="F57" s="345"/>
      <c r="G57" s="345"/>
      <c r="H57" s="350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</row>
    <row r="58" spans="1:26" ht="15.75" customHeight="1">
      <c r="A58" s="345"/>
      <c r="B58" s="345"/>
      <c r="C58" s="345"/>
      <c r="D58" s="345"/>
      <c r="E58" s="345"/>
      <c r="F58" s="345"/>
      <c r="G58" s="345"/>
      <c r="H58" s="350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</row>
    <row r="59" spans="1:26" ht="15.75" customHeight="1">
      <c r="A59" s="345"/>
      <c r="B59" s="345"/>
      <c r="C59" s="345"/>
      <c r="D59" s="345"/>
      <c r="E59" s="345"/>
      <c r="F59" s="345"/>
      <c r="G59" s="345"/>
      <c r="H59" s="350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</row>
    <row r="60" spans="1:26" ht="15.75" customHeight="1">
      <c r="A60" s="345"/>
      <c r="B60" s="345"/>
      <c r="C60" s="345"/>
      <c r="D60" s="345"/>
      <c r="E60" s="345"/>
      <c r="F60" s="345"/>
      <c r="G60" s="345"/>
      <c r="H60" s="350"/>
      <c r="I60" s="345"/>
      <c r="J60" s="345"/>
      <c r="K60" s="345"/>
      <c r="L60" s="345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</row>
    <row r="61" spans="1:26" ht="15.75" customHeight="1">
      <c r="A61" s="345"/>
      <c r="B61" s="345"/>
      <c r="C61" s="345"/>
      <c r="D61" s="345"/>
      <c r="E61" s="345"/>
      <c r="F61" s="345"/>
      <c r="G61" s="345"/>
      <c r="H61" s="350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</row>
    <row r="62" spans="1:26" ht="15.75" customHeight="1">
      <c r="A62" s="345"/>
      <c r="B62" s="345"/>
      <c r="C62" s="345"/>
      <c r="D62" s="345"/>
      <c r="E62" s="345"/>
      <c r="F62" s="345"/>
      <c r="G62" s="345"/>
      <c r="H62" s="350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45"/>
      <c r="Y62" s="345"/>
      <c r="Z62" s="345"/>
    </row>
    <row r="63" spans="1:26" ht="15.75" customHeight="1">
      <c r="A63" s="345"/>
      <c r="B63" s="345"/>
      <c r="C63" s="345"/>
      <c r="D63" s="345"/>
      <c r="E63" s="345"/>
      <c r="F63" s="345"/>
      <c r="G63" s="345"/>
      <c r="H63" s="350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</row>
    <row r="64" spans="1:26" ht="15.75" customHeight="1">
      <c r="A64" s="345"/>
      <c r="B64" s="345"/>
      <c r="C64" s="345"/>
      <c r="D64" s="345"/>
      <c r="E64" s="345"/>
      <c r="F64" s="345"/>
      <c r="G64" s="345"/>
      <c r="H64" s="350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345"/>
    </row>
    <row r="65" spans="1:26" ht="15.75" customHeight="1">
      <c r="A65" s="345"/>
      <c r="B65" s="345"/>
      <c r="C65" s="345"/>
      <c r="D65" s="345"/>
      <c r="E65" s="345"/>
      <c r="F65" s="345"/>
      <c r="G65" s="345"/>
      <c r="H65" s="350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</row>
    <row r="66" spans="1:26" ht="15.75" customHeight="1">
      <c r="A66" s="345"/>
      <c r="B66" s="345"/>
      <c r="C66" s="345"/>
      <c r="D66" s="345"/>
      <c r="E66" s="345"/>
      <c r="F66" s="345"/>
      <c r="G66" s="345"/>
      <c r="H66" s="350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</row>
    <row r="67" spans="1:26" ht="15.75" customHeight="1">
      <c r="A67" s="345"/>
      <c r="B67" s="345"/>
      <c r="C67" s="345"/>
      <c r="D67" s="345"/>
      <c r="E67" s="345"/>
      <c r="F67" s="345"/>
      <c r="G67" s="345"/>
      <c r="H67" s="350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5"/>
      <c r="V67" s="345"/>
      <c r="W67" s="345"/>
      <c r="X67" s="345"/>
      <c r="Y67" s="345"/>
      <c r="Z67" s="345"/>
    </row>
    <row r="68" spans="1:26" ht="15.75" customHeight="1">
      <c r="A68" s="345"/>
      <c r="B68" s="345"/>
      <c r="C68" s="345"/>
      <c r="D68" s="345"/>
      <c r="E68" s="345"/>
      <c r="F68" s="345"/>
      <c r="G68" s="345"/>
      <c r="H68" s="350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5"/>
      <c r="Z68" s="345"/>
    </row>
    <row r="69" spans="1:26" ht="15.75" customHeight="1">
      <c r="A69" s="345"/>
      <c r="B69" s="345"/>
      <c r="C69" s="345"/>
      <c r="D69" s="345"/>
      <c r="E69" s="345"/>
      <c r="F69" s="345"/>
      <c r="G69" s="345"/>
      <c r="H69" s="350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5"/>
    </row>
    <row r="70" spans="1:26" ht="15.75" customHeight="1">
      <c r="A70" s="345"/>
      <c r="B70" s="345"/>
      <c r="C70" s="345"/>
      <c r="D70" s="345"/>
      <c r="E70" s="345"/>
      <c r="F70" s="345"/>
      <c r="G70" s="345"/>
      <c r="H70" s="350"/>
      <c r="I70" s="345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45"/>
      <c r="U70" s="345"/>
      <c r="V70" s="345"/>
      <c r="W70" s="345"/>
      <c r="X70" s="345"/>
      <c r="Y70" s="345"/>
      <c r="Z70" s="345"/>
    </row>
    <row r="71" spans="1:26" ht="15.75" customHeight="1">
      <c r="A71" s="345"/>
      <c r="B71" s="345"/>
      <c r="C71" s="345"/>
      <c r="D71" s="345"/>
      <c r="E71" s="345"/>
      <c r="F71" s="345"/>
      <c r="G71" s="345"/>
      <c r="H71" s="350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</row>
    <row r="72" spans="1:26" ht="15.75" customHeight="1">
      <c r="A72" s="345"/>
      <c r="B72" s="345"/>
      <c r="C72" s="345"/>
      <c r="D72" s="345"/>
      <c r="E72" s="345"/>
      <c r="F72" s="345"/>
      <c r="G72" s="345"/>
      <c r="H72" s="350"/>
      <c r="I72" s="345"/>
      <c r="J72" s="345"/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345"/>
      <c r="V72" s="345"/>
      <c r="W72" s="345"/>
      <c r="X72" s="345"/>
      <c r="Y72" s="345"/>
      <c r="Z72" s="345"/>
    </row>
    <row r="73" spans="1:26" ht="15.75" customHeight="1">
      <c r="A73" s="345"/>
      <c r="B73" s="345"/>
      <c r="C73" s="345"/>
      <c r="D73" s="345"/>
      <c r="E73" s="345"/>
      <c r="F73" s="345"/>
      <c r="G73" s="345"/>
      <c r="H73" s="350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</row>
    <row r="74" spans="1:26" ht="15.75" customHeight="1">
      <c r="A74" s="345"/>
      <c r="B74" s="345"/>
      <c r="C74" s="345"/>
      <c r="D74" s="345"/>
      <c r="E74" s="345"/>
      <c r="F74" s="345"/>
      <c r="G74" s="345"/>
      <c r="H74" s="350"/>
      <c r="I74" s="345"/>
      <c r="J74" s="345"/>
      <c r="K74" s="345"/>
      <c r="L74" s="345"/>
      <c r="M74" s="345"/>
      <c r="N74" s="345"/>
      <c r="O74" s="345"/>
      <c r="P74" s="345"/>
      <c r="Q74" s="345"/>
      <c r="R74" s="345"/>
      <c r="S74" s="345"/>
      <c r="T74" s="345"/>
      <c r="U74" s="345"/>
      <c r="V74" s="345"/>
      <c r="W74" s="345"/>
      <c r="X74" s="345"/>
      <c r="Y74" s="345"/>
      <c r="Z74" s="345"/>
    </row>
    <row r="75" spans="1:26" ht="15.75" customHeight="1">
      <c r="A75" s="345"/>
      <c r="B75" s="345"/>
      <c r="C75" s="345"/>
      <c r="D75" s="345"/>
      <c r="E75" s="345"/>
      <c r="F75" s="345"/>
      <c r="G75" s="345"/>
      <c r="H75" s="350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</row>
    <row r="76" spans="1:26" ht="15.75" customHeight="1">
      <c r="A76" s="345"/>
      <c r="B76" s="345"/>
      <c r="C76" s="345"/>
      <c r="D76" s="345"/>
      <c r="E76" s="345"/>
      <c r="F76" s="345"/>
      <c r="G76" s="345"/>
      <c r="H76" s="350"/>
      <c r="I76" s="345"/>
      <c r="J76" s="345"/>
      <c r="K76" s="345"/>
      <c r="L76" s="345"/>
      <c r="M76" s="345"/>
      <c r="N76" s="345"/>
      <c r="O76" s="345"/>
      <c r="P76" s="345"/>
      <c r="Q76" s="345"/>
      <c r="R76" s="345"/>
      <c r="S76" s="345"/>
      <c r="T76" s="345"/>
      <c r="U76" s="345"/>
      <c r="V76" s="345"/>
      <c r="W76" s="345"/>
      <c r="X76" s="345"/>
      <c r="Y76" s="345"/>
      <c r="Z76" s="345"/>
    </row>
    <row r="77" spans="1:26" ht="15.75" customHeight="1">
      <c r="A77" s="345"/>
      <c r="B77" s="345"/>
      <c r="C77" s="345"/>
      <c r="D77" s="345"/>
      <c r="E77" s="345"/>
      <c r="F77" s="345"/>
      <c r="G77" s="345"/>
      <c r="H77" s="350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</row>
    <row r="78" spans="1:26" ht="15.75" customHeight="1">
      <c r="A78" s="345"/>
      <c r="B78" s="345"/>
      <c r="C78" s="345"/>
      <c r="D78" s="345"/>
      <c r="E78" s="345"/>
      <c r="F78" s="345"/>
      <c r="G78" s="345"/>
      <c r="H78" s="350"/>
      <c r="I78" s="345"/>
      <c r="J78" s="345"/>
      <c r="K78" s="345"/>
      <c r="L78" s="345"/>
      <c r="M78" s="345"/>
      <c r="N78" s="345"/>
      <c r="O78" s="345"/>
      <c r="P78" s="345"/>
      <c r="Q78" s="345"/>
      <c r="R78" s="345"/>
      <c r="S78" s="345"/>
      <c r="T78" s="345"/>
      <c r="U78" s="345"/>
      <c r="V78" s="345"/>
      <c r="W78" s="345"/>
      <c r="X78" s="345"/>
      <c r="Y78" s="345"/>
      <c r="Z78" s="345"/>
    </row>
    <row r="79" spans="1:26" ht="15.75" customHeight="1">
      <c r="A79" s="345"/>
      <c r="B79" s="345"/>
      <c r="C79" s="345"/>
      <c r="D79" s="345"/>
      <c r="E79" s="345"/>
      <c r="F79" s="345"/>
      <c r="G79" s="345"/>
      <c r="H79" s="350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</row>
    <row r="80" spans="1:26" ht="15.75" customHeight="1">
      <c r="A80" s="345"/>
      <c r="B80" s="345"/>
      <c r="C80" s="345"/>
      <c r="D80" s="345"/>
      <c r="E80" s="345"/>
      <c r="F80" s="345"/>
      <c r="G80" s="345"/>
      <c r="H80" s="350"/>
      <c r="I80" s="345"/>
      <c r="J80" s="345"/>
      <c r="K80" s="345"/>
      <c r="L80" s="345"/>
      <c r="M80" s="345"/>
      <c r="N80" s="345"/>
      <c r="O80" s="345"/>
      <c r="P80" s="345"/>
      <c r="Q80" s="345"/>
      <c r="R80" s="345"/>
      <c r="S80" s="345"/>
      <c r="T80" s="345"/>
      <c r="U80" s="345"/>
      <c r="V80" s="345"/>
      <c r="W80" s="345"/>
      <c r="X80" s="345"/>
      <c r="Y80" s="345"/>
      <c r="Z80" s="345"/>
    </row>
    <row r="81" spans="1:26" ht="15.75" customHeight="1">
      <c r="A81" s="345"/>
      <c r="B81" s="345"/>
      <c r="C81" s="345"/>
      <c r="D81" s="345"/>
      <c r="E81" s="345"/>
      <c r="F81" s="345"/>
      <c r="G81" s="345"/>
      <c r="H81" s="350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</row>
    <row r="82" spans="1:26" ht="15.75" customHeight="1">
      <c r="A82" s="345"/>
      <c r="B82" s="345"/>
      <c r="C82" s="345"/>
      <c r="D82" s="345"/>
      <c r="E82" s="345"/>
      <c r="F82" s="345"/>
      <c r="G82" s="345"/>
      <c r="H82" s="350"/>
      <c r="I82" s="345"/>
      <c r="J82" s="345"/>
      <c r="K82" s="345"/>
      <c r="L82" s="345"/>
      <c r="M82" s="345"/>
      <c r="N82" s="345"/>
      <c r="O82" s="345"/>
      <c r="P82" s="345"/>
      <c r="Q82" s="345"/>
      <c r="R82" s="345"/>
      <c r="S82" s="345"/>
      <c r="T82" s="345"/>
      <c r="U82" s="345"/>
      <c r="V82" s="345"/>
      <c r="W82" s="345"/>
      <c r="X82" s="345"/>
      <c r="Y82" s="345"/>
      <c r="Z82" s="345"/>
    </row>
    <row r="83" spans="1:26" ht="15.75" customHeight="1">
      <c r="A83" s="345"/>
      <c r="B83" s="345"/>
      <c r="C83" s="345"/>
      <c r="D83" s="345"/>
      <c r="E83" s="345"/>
      <c r="F83" s="345"/>
      <c r="G83" s="345"/>
      <c r="H83" s="350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</row>
    <row r="84" spans="1:26" ht="15.75" customHeight="1">
      <c r="A84" s="345"/>
      <c r="B84" s="345"/>
      <c r="C84" s="345"/>
      <c r="D84" s="345"/>
      <c r="E84" s="345"/>
      <c r="F84" s="345"/>
      <c r="G84" s="345"/>
      <c r="H84" s="350"/>
      <c r="I84" s="345"/>
      <c r="J84" s="345"/>
      <c r="K84" s="345"/>
      <c r="L84" s="345"/>
      <c r="M84" s="345"/>
      <c r="N84" s="345"/>
      <c r="O84" s="345"/>
      <c r="P84" s="345"/>
      <c r="Q84" s="345"/>
      <c r="R84" s="345"/>
      <c r="S84" s="345"/>
      <c r="T84" s="345"/>
      <c r="U84" s="345"/>
      <c r="V84" s="345"/>
      <c r="W84" s="345"/>
      <c r="X84" s="345"/>
      <c r="Y84" s="345"/>
      <c r="Z84" s="345"/>
    </row>
    <row r="85" spans="1:26" ht="15.75" customHeight="1">
      <c r="A85" s="345"/>
      <c r="B85" s="345"/>
      <c r="C85" s="345"/>
      <c r="D85" s="345"/>
      <c r="E85" s="345"/>
      <c r="F85" s="345"/>
      <c r="G85" s="345"/>
      <c r="H85" s="350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</row>
    <row r="86" spans="1:26" ht="15.75" customHeight="1">
      <c r="A86" s="345"/>
      <c r="B86" s="345"/>
      <c r="C86" s="345"/>
      <c r="D86" s="345"/>
      <c r="E86" s="345"/>
      <c r="F86" s="345"/>
      <c r="G86" s="345"/>
      <c r="H86" s="350"/>
      <c r="I86" s="345"/>
      <c r="J86" s="345"/>
      <c r="K86" s="345"/>
      <c r="L86" s="345"/>
      <c r="M86" s="345"/>
      <c r="N86" s="345"/>
      <c r="O86" s="345"/>
      <c r="P86" s="345"/>
      <c r="Q86" s="345"/>
      <c r="R86" s="345"/>
      <c r="S86" s="345"/>
      <c r="T86" s="345"/>
      <c r="U86" s="345"/>
      <c r="V86" s="345"/>
      <c r="W86" s="345"/>
      <c r="X86" s="345"/>
      <c r="Y86" s="345"/>
      <c r="Z86" s="345"/>
    </row>
    <row r="87" spans="1:26" ht="15.75" customHeight="1">
      <c r="A87" s="345"/>
      <c r="B87" s="345"/>
      <c r="C87" s="345"/>
      <c r="D87" s="345"/>
      <c r="E87" s="345"/>
      <c r="F87" s="345"/>
      <c r="G87" s="345"/>
      <c r="H87" s="350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</row>
    <row r="88" spans="1:26" ht="15.75" customHeight="1">
      <c r="A88" s="345"/>
      <c r="B88" s="345"/>
      <c r="C88" s="345"/>
      <c r="D88" s="345"/>
      <c r="E88" s="345"/>
      <c r="F88" s="345"/>
      <c r="G88" s="345"/>
      <c r="H88" s="350"/>
      <c r="I88" s="345"/>
      <c r="J88" s="345"/>
      <c r="K88" s="345"/>
      <c r="L88" s="345"/>
      <c r="M88" s="345"/>
      <c r="N88" s="345"/>
      <c r="O88" s="345"/>
      <c r="P88" s="345"/>
      <c r="Q88" s="345"/>
      <c r="R88" s="345"/>
      <c r="S88" s="345"/>
      <c r="T88" s="345"/>
      <c r="U88" s="345"/>
      <c r="V88" s="345"/>
      <c r="W88" s="345"/>
      <c r="X88" s="345"/>
      <c r="Y88" s="345"/>
      <c r="Z88" s="345"/>
    </row>
    <row r="89" spans="1:26" ht="15.75" customHeight="1">
      <c r="A89" s="345"/>
      <c r="B89" s="345"/>
      <c r="C89" s="345"/>
      <c r="D89" s="345"/>
      <c r="E89" s="345"/>
      <c r="F89" s="345"/>
      <c r="G89" s="345"/>
      <c r="H89" s="350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</row>
    <row r="90" spans="1:26" ht="15.75" customHeight="1">
      <c r="A90" s="345"/>
      <c r="B90" s="345"/>
      <c r="C90" s="345"/>
      <c r="D90" s="345"/>
      <c r="E90" s="345"/>
      <c r="F90" s="345"/>
      <c r="G90" s="345"/>
      <c r="H90" s="350"/>
      <c r="I90" s="345"/>
      <c r="J90" s="345"/>
      <c r="K90" s="345"/>
      <c r="L90" s="345"/>
      <c r="M90" s="345"/>
      <c r="N90" s="345"/>
      <c r="O90" s="345"/>
      <c r="P90" s="345"/>
      <c r="Q90" s="345"/>
      <c r="R90" s="345"/>
      <c r="S90" s="345"/>
      <c r="T90" s="345"/>
      <c r="U90" s="345"/>
      <c r="V90" s="345"/>
      <c r="W90" s="345"/>
      <c r="X90" s="345"/>
      <c r="Y90" s="345"/>
      <c r="Z90" s="345"/>
    </row>
    <row r="91" spans="1:26" ht="15.75" customHeight="1">
      <c r="A91" s="345"/>
      <c r="B91" s="345"/>
      <c r="C91" s="345"/>
      <c r="D91" s="345"/>
      <c r="E91" s="345"/>
      <c r="F91" s="345"/>
      <c r="G91" s="345"/>
      <c r="H91" s="350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</row>
    <row r="92" spans="1:26" ht="15.75" customHeight="1">
      <c r="A92" s="345"/>
      <c r="B92" s="345"/>
      <c r="C92" s="345"/>
      <c r="D92" s="345"/>
      <c r="E92" s="345"/>
      <c r="F92" s="345"/>
      <c r="G92" s="345"/>
      <c r="H92" s="350"/>
      <c r="I92" s="345"/>
      <c r="J92" s="345"/>
      <c r="K92" s="345"/>
      <c r="L92" s="345"/>
      <c r="M92" s="345"/>
      <c r="N92" s="345"/>
      <c r="O92" s="345"/>
      <c r="P92" s="345"/>
      <c r="Q92" s="345"/>
      <c r="R92" s="345"/>
      <c r="S92" s="345"/>
      <c r="T92" s="345"/>
      <c r="U92" s="345"/>
      <c r="V92" s="345"/>
      <c r="W92" s="345"/>
      <c r="X92" s="345"/>
      <c r="Y92" s="345"/>
      <c r="Z92" s="345"/>
    </row>
    <row r="93" spans="1:26" ht="15.75" customHeight="1">
      <c r="A93" s="345"/>
      <c r="B93" s="345"/>
      <c r="C93" s="345"/>
      <c r="D93" s="345"/>
      <c r="E93" s="345"/>
      <c r="F93" s="345"/>
      <c r="G93" s="345"/>
      <c r="H93" s="350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</row>
    <row r="94" spans="1:26" ht="15.75" customHeight="1">
      <c r="A94" s="345"/>
      <c r="B94" s="345"/>
      <c r="C94" s="345"/>
      <c r="D94" s="345"/>
      <c r="E94" s="345"/>
      <c r="F94" s="345"/>
      <c r="G94" s="345"/>
      <c r="H94" s="350"/>
      <c r="I94" s="345"/>
      <c r="J94" s="345"/>
      <c r="K94" s="345"/>
      <c r="L94" s="345"/>
      <c r="M94" s="345"/>
      <c r="N94" s="345"/>
      <c r="O94" s="345"/>
      <c r="P94" s="345"/>
      <c r="Q94" s="345"/>
      <c r="R94" s="345"/>
      <c r="S94" s="345"/>
      <c r="T94" s="345"/>
      <c r="U94" s="345"/>
      <c r="V94" s="345"/>
      <c r="W94" s="345"/>
      <c r="X94" s="345"/>
      <c r="Y94" s="345"/>
      <c r="Z94" s="345"/>
    </row>
    <row r="95" spans="1:26" ht="15.75" customHeight="1">
      <c r="A95" s="345"/>
      <c r="B95" s="345"/>
      <c r="C95" s="345"/>
      <c r="D95" s="345"/>
      <c r="E95" s="345"/>
      <c r="F95" s="345"/>
      <c r="G95" s="345"/>
      <c r="H95" s="350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</row>
    <row r="96" spans="1:26" ht="15.75" customHeight="1">
      <c r="A96" s="345"/>
      <c r="B96" s="345"/>
      <c r="C96" s="345"/>
      <c r="D96" s="345"/>
      <c r="E96" s="345"/>
      <c r="F96" s="345"/>
      <c r="G96" s="345"/>
      <c r="H96" s="350"/>
      <c r="I96" s="345"/>
      <c r="J96" s="345"/>
      <c r="K96" s="345"/>
      <c r="L96" s="345"/>
      <c r="M96" s="345"/>
      <c r="N96" s="345"/>
      <c r="O96" s="345"/>
      <c r="P96" s="345"/>
      <c r="Q96" s="345"/>
      <c r="R96" s="345"/>
      <c r="S96" s="345"/>
      <c r="T96" s="345"/>
      <c r="U96" s="345"/>
      <c r="V96" s="345"/>
      <c r="W96" s="345"/>
      <c r="X96" s="345"/>
      <c r="Y96" s="345"/>
      <c r="Z96" s="345"/>
    </row>
    <row r="97" spans="1:26" ht="15.75" customHeight="1">
      <c r="A97" s="345"/>
      <c r="B97" s="345"/>
      <c r="C97" s="345"/>
      <c r="D97" s="345"/>
      <c r="E97" s="345"/>
      <c r="F97" s="345"/>
      <c r="G97" s="345"/>
      <c r="H97" s="350"/>
      <c r="I97" s="345"/>
      <c r="J97" s="345"/>
      <c r="K97" s="345"/>
      <c r="L97" s="345"/>
      <c r="M97" s="345"/>
      <c r="N97" s="345"/>
      <c r="O97" s="345"/>
      <c r="P97" s="345"/>
      <c r="Q97" s="345"/>
      <c r="R97" s="345"/>
      <c r="S97" s="345"/>
      <c r="T97" s="345"/>
      <c r="U97" s="345"/>
      <c r="V97" s="345"/>
      <c r="W97" s="345"/>
      <c r="X97" s="345"/>
      <c r="Y97" s="345"/>
      <c r="Z97" s="345"/>
    </row>
    <row r="98" spans="1:26" ht="15.75" customHeight="1">
      <c r="A98" s="345"/>
      <c r="B98" s="345"/>
      <c r="C98" s="345"/>
      <c r="D98" s="345"/>
      <c r="E98" s="345"/>
      <c r="F98" s="345"/>
      <c r="G98" s="345"/>
      <c r="H98" s="350"/>
      <c r="I98" s="345"/>
      <c r="J98" s="345"/>
      <c r="K98" s="345"/>
      <c r="L98" s="345"/>
      <c r="M98" s="345"/>
      <c r="N98" s="345"/>
      <c r="O98" s="345"/>
      <c r="P98" s="345"/>
      <c r="Q98" s="345"/>
      <c r="R98" s="345"/>
      <c r="S98" s="345"/>
      <c r="T98" s="345"/>
      <c r="U98" s="345"/>
      <c r="V98" s="345"/>
      <c r="W98" s="345"/>
      <c r="X98" s="345"/>
      <c r="Y98" s="345"/>
      <c r="Z98" s="345"/>
    </row>
    <row r="99" spans="1:26" ht="15.75" customHeight="1">
      <c r="A99" s="345"/>
      <c r="B99" s="345"/>
      <c r="C99" s="345"/>
      <c r="D99" s="345"/>
      <c r="E99" s="345"/>
      <c r="F99" s="345"/>
      <c r="G99" s="345"/>
      <c r="H99" s="350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</row>
    <row r="100" spans="1:26" ht="15.75" customHeight="1">
      <c r="A100" s="345"/>
      <c r="B100" s="345"/>
      <c r="C100" s="345"/>
      <c r="D100" s="345"/>
      <c r="E100" s="345"/>
      <c r="F100" s="345"/>
      <c r="G100" s="345"/>
      <c r="H100" s="350"/>
      <c r="I100" s="345"/>
      <c r="J100" s="345"/>
      <c r="K100" s="345"/>
      <c r="L100" s="345"/>
      <c r="M100" s="345"/>
      <c r="N100" s="345"/>
      <c r="O100" s="345"/>
      <c r="P100" s="345"/>
      <c r="Q100" s="345"/>
      <c r="R100" s="345"/>
      <c r="S100" s="345"/>
      <c r="T100" s="345"/>
      <c r="U100" s="345"/>
      <c r="V100" s="345"/>
      <c r="W100" s="345"/>
      <c r="X100" s="345"/>
      <c r="Y100" s="345"/>
      <c r="Z100" s="345"/>
    </row>
    <row r="101" spans="1:26" ht="15.75" customHeight="1">
      <c r="A101" s="345"/>
      <c r="B101" s="345"/>
      <c r="C101" s="345"/>
      <c r="D101" s="345"/>
      <c r="E101" s="345"/>
      <c r="F101" s="345"/>
      <c r="G101" s="345"/>
      <c r="H101" s="350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</row>
    <row r="102" spans="1:26" ht="15.75" customHeight="1">
      <c r="A102" s="345"/>
      <c r="B102" s="345"/>
      <c r="C102" s="345"/>
      <c r="D102" s="345"/>
      <c r="E102" s="345"/>
      <c r="F102" s="345"/>
      <c r="G102" s="345"/>
      <c r="H102" s="350"/>
      <c r="I102" s="345"/>
      <c r="J102" s="345"/>
      <c r="K102" s="345"/>
      <c r="L102" s="345"/>
      <c r="M102" s="345"/>
      <c r="N102" s="345"/>
      <c r="O102" s="345"/>
      <c r="P102" s="345"/>
      <c r="Q102" s="345"/>
      <c r="R102" s="345"/>
      <c r="S102" s="345"/>
      <c r="T102" s="345"/>
      <c r="U102" s="345"/>
      <c r="V102" s="345"/>
      <c r="W102" s="345"/>
      <c r="X102" s="345"/>
      <c r="Y102" s="345"/>
      <c r="Z102" s="345"/>
    </row>
    <row r="103" spans="1:26" ht="15.75" customHeight="1">
      <c r="A103" s="345"/>
      <c r="B103" s="345"/>
      <c r="C103" s="345"/>
      <c r="D103" s="345"/>
      <c r="E103" s="345"/>
      <c r="F103" s="345"/>
      <c r="G103" s="345"/>
      <c r="H103" s="350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</row>
    <row r="104" spans="1:26" ht="15.75" customHeight="1">
      <c r="A104" s="345"/>
      <c r="B104" s="345"/>
      <c r="C104" s="345"/>
      <c r="D104" s="345"/>
      <c r="E104" s="345"/>
      <c r="F104" s="345"/>
      <c r="G104" s="345"/>
      <c r="H104" s="350"/>
      <c r="I104" s="345"/>
      <c r="J104" s="345"/>
      <c r="K104" s="345"/>
      <c r="L104" s="345"/>
      <c r="M104" s="345"/>
      <c r="N104" s="345"/>
      <c r="O104" s="345"/>
      <c r="P104" s="345"/>
      <c r="Q104" s="345"/>
      <c r="R104" s="345"/>
      <c r="S104" s="345"/>
      <c r="T104" s="345"/>
      <c r="U104" s="345"/>
      <c r="V104" s="345"/>
      <c r="W104" s="345"/>
      <c r="X104" s="345"/>
      <c r="Y104" s="345"/>
      <c r="Z104" s="345"/>
    </row>
    <row r="105" spans="1:26" ht="15.75" customHeight="1">
      <c r="A105" s="345"/>
      <c r="B105" s="345"/>
      <c r="C105" s="345"/>
      <c r="D105" s="345"/>
      <c r="E105" s="345"/>
      <c r="F105" s="345"/>
      <c r="G105" s="345"/>
      <c r="H105" s="350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</row>
    <row r="106" spans="1:26" ht="15.75" customHeight="1">
      <c r="A106" s="345"/>
      <c r="B106" s="345"/>
      <c r="C106" s="345"/>
      <c r="D106" s="345"/>
      <c r="E106" s="345"/>
      <c r="F106" s="345"/>
      <c r="G106" s="345"/>
      <c r="H106" s="350"/>
      <c r="I106" s="345"/>
      <c r="J106" s="345"/>
      <c r="K106" s="345"/>
      <c r="L106" s="345"/>
      <c r="M106" s="345"/>
      <c r="N106" s="345"/>
      <c r="O106" s="345"/>
      <c r="P106" s="345"/>
      <c r="Q106" s="345"/>
      <c r="R106" s="345"/>
      <c r="S106" s="345"/>
      <c r="T106" s="345"/>
      <c r="U106" s="345"/>
      <c r="V106" s="345"/>
      <c r="W106" s="345"/>
      <c r="X106" s="345"/>
      <c r="Y106" s="345"/>
      <c r="Z106" s="345"/>
    </row>
    <row r="107" spans="1:26" ht="15.75" customHeight="1">
      <c r="A107" s="345"/>
      <c r="B107" s="345"/>
      <c r="C107" s="345"/>
      <c r="D107" s="345"/>
      <c r="E107" s="345"/>
      <c r="F107" s="345"/>
      <c r="G107" s="345"/>
      <c r="H107" s="350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</row>
    <row r="108" spans="1:26" ht="15.75" customHeight="1">
      <c r="A108" s="345"/>
      <c r="B108" s="345"/>
      <c r="C108" s="345"/>
      <c r="D108" s="345"/>
      <c r="E108" s="345"/>
      <c r="F108" s="345"/>
      <c r="G108" s="345"/>
      <c r="H108" s="350"/>
      <c r="I108" s="345"/>
      <c r="J108" s="345"/>
      <c r="K108" s="345"/>
      <c r="L108" s="345"/>
      <c r="M108" s="345"/>
      <c r="N108" s="345"/>
      <c r="O108" s="345"/>
      <c r="P108" s="345"/>
      <c r="Q108" s="345"/>
      <c r="R108" s="345"/>
      <c r="S108" s="345"/>
      <c r="T108" s="345"/>
      <c r="U108" s="345"/>
      <c r="V108" s="345"/>
      <c r="W108" s="345"/>
      <c r="X108" s="345"/>
      <c r="Y108" s="345"/>
      <c r="Z108" s="345"/>
    </row>
    <row r="109" spans="1:26" ht="15.75" customHeight="1">
      <c r="A109" s="345"/>
      <c r="B109" s="345"/>
      <c r="C109" s="345"/>
      <c r="D109" s="345"/>
      <c r="E109" s="345"/>
      <c r="F109" s="345"/>
      <c r="G109" s="345"/>
      <c r="H109" s="350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5"/>
      <c r="U109" s="345"/>
      <c r="V109" s="345"/>
      <c r="W109" s="345"/>
      <c r="X109" s="345"/>
      <c r="Y109" s="345"/>
      <c r="Z109" s="345"/>
    </row>
    <row r="110" spans="1:26" ht="15.75" customHeight="1">
      <c r="A110" s="345"/>
      <c r="B110" s="345"/>
      <c r="C110" s="345"/>
      <c r="D110" s="345"/>
      <c r="E110" s="345"/>
      <c r="F110" s="345"/>
      <c r="G110" s="345"/>
      <c r="H110" s="350"/>
      <c r="I110" s="345"/>
      <c r="J110" s="345"/>
      <c r="K110" s="345"/>
      <c r="L110" s="345"/>
      <c r="M110" s="345"/>
      <c r="N110" s="345"/>
      <c r="O110" s="345"/>
      <c r="P110" s="345"/>
      <c r="Q110" s="345"/>
      <c r="R110" s="345"/>
      <c r="S110" s="345"/>
      <c r="T110" s="345"/>
      <c r="U110" s="345"/>
      <c r="V110" s="345"/>
      <c r="W110" s="345"/>
      <c r="X110" s="345"/>
      <c r="Y110" s="345"/>
      <c r="Z110" s="345"/>
    </row>
    <row r="111" spans="1:26" ht="15.75" customHeight="1">
      <c r="A111" s="345"/>
      <c r="B111" s="345"/>
      <c r="C111" s="345"/>
      <c r="D111" s="345"/>
      <c r="E111" s="345"/>
      <c r="F111" s="345"/>
      <c r="G111" s="345"/>
      <c r="H111" s="350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</row>
    <row r="112" spans="1:26" ht="15.75" customHeight="1">
      <c r="A112" s="345"/>
      <c r="B112" s="345"/>
      <c r="C112" s="345"/>
      <c r="D112" s="345"/>
      <c r="E112" s="345"/>
      <c r="F112" s="345"/>
      <c r="G112" s="345"/>
      <c r="H112" s="350"/>
      <c r="I112" s="345"/>
      <c r="J112" s="345"/>
      <c r="K112" s="345"/>
      <c r="L112" s="345"/>
      <c r="M112" s="345"/>
      <c r="N112" s="345"/>
      <c r="O112" s="345"/>
      <c r="P112" s="345"/>
      <c r="Q112" s="345"/>
      <c r="R112" s="345"/>
      <c r="S112" s="345"/>
      <c r="T112" s="345"/>
      <c r="U112" s="345"/>
      <c r="V112" s="345"/>
      <c r="W112" s="345"/>
      <c r="X112" s="345"/>
      <c r="Y112" s="345"/>
      <c r="Z112" s="345"/>
    </row>
    <row r="113" spans="1:26" ht="15.75" customHeight="1">
      <c r="A113" s="345"/>
      <c r="B113" s="345"/>
      <c r="C113" s="345"/>
      <c r="D113" s="345"/>
      <c r="E113" s="345"/>
      <c r="F113" s="345"/>
      <c r="G113" s="345"/>
      <c r="H113" s="350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</row>
    <row r="114" spans="1:26" ht="15.75" customHeight="1">
      <c r="A114" s="345"/>
      <c r="B114" s="345"/>
      <c r="C114" s="345"/>
      <c r="D114" s="345"/>
      <c r="E114" s="345"/>
      <c r="F114" s="345"/>
      <c r="G114" s="345"/>
      <c r="H114" s="350"/>
      <c r="I114" s="345"/>
      <c r="J114" s="345"/>
      <c r="K114" s="345"/>
      <c r="L114" s="345"/>
      <c r="M114" s="345"/>
      <c r="N114" s="345"/>
      <c r="O114" s="345"/>
      <c r="P114" s="345"/>
      <c r="Q114" s="345"/>
      <c r="R114" s="345"/>
      <c r="S114" s="345"/>
      <c r="T114" s="345"/>
      <c r="U114" s="345"/>
      <c r="V114" s="345"/>
      <c r="W114" s="345"/>
      <c r="X114" s="345"/>
      <c r="Y114" s="345"/>
      <c r="Z114" s="345"/>
    </row>
    <row r="115" spans="1:26" ht="15.75" customHeight="1">
      <c r="A115" s="345"/>
      <c r="B115" s="345"/>
      <c r="C115" s="345"/>
      <c r="D115" s="345"/>
      <c r="E115" s="345"/>
      <c r="F115" s="345"/>
      <c r="G115" s="345"/>
      <c r="H115" s="350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</row>
    <row r="116" spans="1:26" ht="15.75" customHeight="1">
      <c r="A116" s="345"/>
      <c r="B116" s="345"/>
      <c r="C116" s="345"/>
      <c r="D116" s="345"/>
      <c r="E116" s="345"/>
      <c r="F116" s="345"/>
      <c r="G116" s="345"/>
      <c r="H116" s="350"/>
      <c r="I116" s="345"/>
      <c r="J116" s="345"/>
      <c r="K116" s="345"/>
      <c r="L116" s="345"/>
      <c r="M116" s="345"/>
      <c r="N116" s="345"/>
      <c r="O116" s="345"/>
      <c r="P116" s="345"/>
      <c r="Q116" s="345"/>
      <c r="R116" s="345"/>
      <c r="S116" s="345"/>
      <c r="T116" s="345"/>
      <c r="U116" s="345"/>
      <c r="V116" s="345"/>
      <c r="W116" s="345"/>
      <c r="X116" s="345"/>
      <c r="Y116" s="345"/>
      <c r="Z116" s="345"/>
    </row>
    <row r="117" spans="1:26" ht="15.75" customHeight="1">
      <c r="A117" s="345"/>
      <c r="B117" s="345"/>
      <c r="C117" s="345"/>
      <c r="D117" s="345"/>
      <c r="E117" s="345"/>
      <c r="F117" s="345"/>
      <c r="G117" s="345"/>
      <c r="H117" s="350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</row>
    <row r="118" spans="1:26" ht="15.75" customHeight="1">
      <c r="A118" s="345"/>
      <c r="B118" s="345"/>
      <c r="C118" s="345"/>
      <c r="D118" s="345"/>
      <c r="E118" s="345"/>
      <c r="F118" s="345"/>
      <c r="G118" s="345"/>
      <c r="H118" s="350"/>
      <c r="I118" s="345"/>
      <c r="J118" s="345"/>
      <c r="K118" s="345"/>
      <c r="L118" s="345"/>
      <c r="M118" s="345"/>
      <c r="N118" s="345"/>
      <c r="O118" s="345"/>
      <c r="P118" s="345"/>
      <c r="Q118" s="345"/>
      <c r="R118" s="345"/>
      <c r="S118" s="345"/>
      <c r="T118" s="345"/>
      <c r="U118" s="345"/>
      <c r="V118" s="345"/>
      <c r="W118" s="345"/>
      <c r="X118" s="345"/>
      <c r="Y118" s="345"/>
      <c r="Z118" s="345"/>
    </row>
    <row r="119" spans="1:26" ht="15.75" customHeight="1">
      <c r="A119" s="345"/>
      <c r="B119" s="345"/>
      <c r="C119" s="345"/>
      <c r="D119" s="345"/>
      <c r="E119" s="345"/>
      <c r="F119" s="345"/>
      <c r="G119" s="345"/>
      <c r="H119" s="350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</row>
    <row r="120" spans="1:26" ht="15.75" customHeight="1">
      <c r="A120" s="345"/>
      <c r="B120" s="345"/>
      <c r="C120" s="345"/>
      <c r="D120" s="345"/>
      <c r="E120" s="345"/>
      <c r="F120" s="345"/>
      <c r="G120" s="345"/>
      <c r="H120" s="350"/>
      <c r="I120" s="345"/>
      <c r="J120" s="345"/>
      <c r="K120" s="345"/>
      <c r="L120" s="345"/>
      <c r="M120" s="345"/>
      <c r="N120" s="345"/>
      <c r="O120" s="345"/>
      <c r="P120" s="345"/>
      <c r="Q120" s="345"/>
      <c r="R120" s="345"/>
      <c r="S120" s="345"/>
      <c r="T120" s="345"/>
      <c r="U120" s="345"/>
      <c r="V120" s="345"/>
      <c r="W120" s="345"/>
      <c r="X120" s="345"/>
      <c r="Y120" s="345"/>
      <c r="Z120" s="345"/>
    </row>
    <row r="121" spans="1:26" ht="15.75" customHeight="1">
      <c r="A121" s="345"/>
      <c r="B121" s="345"/>
      <c r="C121" s="345"/>
      <c r="D121" s="345"/>
      <c r="E121" s="345"/>
      <c r="F121" s="345"/>
      <c r="G121" s="345"/>
      <c r="H121" s="350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</row>
    <row r="122" spans="1:26" ht="15.75" customHeight="1">
      <c r="A122" s="345"/>
      <c r="B122" s="345"/>
      <c r="C122" s="345"/>
      <c r="D122" s="345"/>
      <c r="E122" s="345"/>
      <c r="F122" s="345"/>
      <c r="G122" s="345"/>
      <c r="H122" s="350"/>
      <c r="I122" s="345"/>
      <c r="J122" s="345"/>
      <c r="K122" s="345"/>
      <c r="L122" s="345"/>
      <c r="M122" s="345"/>
      <c r="N122" s="345"/>
      <c r="O122" s="345"/>
      <c r="P122" s="345"/>
      <c r="Q122" s="345"/>
      <c r="R122" s="345"/>
      <c r="S122" s="345"/>
      <c r="T122" s="345"/>
      <c r="U122" s="345"/>
      <c r="V122" s="345"/>
      <c r="W122" s="345"/>
      <c r="X122" s="345"/>
      <c r="Y122" s="345"/>
      <c r="Z122" s="345"/>
    </row>
    <row r="123" spans="1:26" ht="15.75" customHeight="1">
      <c r="A123" s="345"/>
      <c r="B123" s="345"/>
      <c r="C123" s="345"/>
      <c r="D123" s="345"/>
      <c r="E123" s="345"/>
      <c r="F123" s="345"/>
      <c r="G123" s="345"/>
      <c r="H123" s="350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</row>
    <row r="124" spans="1:26" ht="15.75" customHeight="1">
      <c r="A124" s="345"/>
      <c r="B124" s="345"/>
      <c r="C124" s="345"/>
      <c r="D124" s="345"/>
      <c r="E124" s="345"/>
      <c r="F124" s="345"/>
      <c r="G124" s="345"/>
      <c r="H124" s="350"/>
      <c r="I124" s="345"/>
      <c r="J124" s="345"/>
      <c r="K124" s="345"/>
      <c r="L124" s="345"/>
      <c r="M124" s="345"/>
      <c r="N124" s="345"/>
      <c r="O124" s="345"/>
      <c r="P124" s="345"/>
      <c r="Q124" s="345"/>
      <c r="R124" s="345"/>
      <c r="S124" s="345"/>
      <c r="T124" s="345"/>
      <c r="U124" s="345"/>
      <c r="V124" s="345"/>
      <c r="W124" s="345"/>
      <c r="X124" s="345"/>
      <c r="Y124" s="345"/>
      <c r="Z124" s="345"/>
    </row>
    <row r="125" spans="1:26" ht="15.75" customHeight="1">
      <c r="A125" s="345"/>
      <c r="B125" s="345"/>
      <c r="C125" s="345"/>
      <c r="D125" s="345"/>
      <c r="E125" s="345"/>
      <c r="F125" s="345"/>
      <c r="G125" s="345"/>
      <c r="H125" s="350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</row>
    <row r="126" spans="1:26" ht="15.75" customHeight="1">
      <c r="A126" s="345"/>
      <c r="B126" s="345"/>
      <c r="C126" s="345"/>
      <c r="D126" s="345"/>
      <c r="E126" s="345"/>
      <c r="F126" s="345"/>
      <c r="G126" s="345"/>
      <c r="H126" s="350"/>
      <c r="I126" s="345"/>
      <c r="J126" s="345"/>
      <c r="K126" s="345"/>
      <c r="L126" s="345"/>
      <c r="M126" s="345"/>
      <c r="N126" s="345"/>
      <c r="O126" s="345"/>
      <c r="P126" s="345"/>
      <c r="Q126" s="345"/>
      <c r="R126" s="345"/>
      <c r="S126" s="345"/>
      <c r="T126" s="345"/>
      <c r="U126" s="345"/>
      <c r="V126" s="345"/>
      <c r="W126" s="345"/>
      <c r="X126" s="345"/>
      <c r="Y126" s="345"/>
      <c r="Z126" s="345"/>
    </row>
    <row r="127" spans="1:26" ht="15.75" customHeight="1">
      <c r="A127" s="345"/>
      <c r="B127" s="345"/>
      <c r="C127" s="345"/>
      <c r="D127" s="345"/>
      <c r="E127" s="345"/>
      <c r="F127" s="345"/>
      <c r="G127" s="345"/>
      <c r="H127" s="350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</row>
    <row r="128" spans="1:26" ht="15.75" customHeight="1">
      <c r="A128" s="345"/>
      <c r="B128" s="345"/>
      <c r="C128" s="345"/>
      <c r="D128" s="345"/>
      <c r="E128" s="345"/>
      <c r="F128" s="345"/>
      <c r="G128" s="345"/>
      <c r="H128" s="350"/>
      <c r="I128" s="345"/>
      <c r="J128" s="345"/>
      <c r="K128" s="345"/>
      <c r="L128" s="345"/>
      <c r="M128" s="345"/>
      <c r="N128" s="345"/>
      <c r="O128" s="345"/>
      <c r="P128" s="345"/>
      <c r="Q128" s="345"/>
      <c r="R128" s="345"/>
      <c r="S128" s="345"/>
      <c r="T128" s="345"/>
      <c r="U128" s="345"/>
      <c r="V128" s="345"/>
      <c r="W128" s="345"/>
      <c r="X128" s="345"/>
      <c r="Y128" s="345"/>
      <c r="Z128" s="345"/>
    </row>
    <row r="129" spans="1:26" ht="15.75" customHeight="1">
      <c r="A129" s="345"/>
      <c r="B129" s="345"/>
      <c r="C129" s="345"/>
      <c r="D129" s="345"/>
      <c r="E129" s="345"/>
      <c r="F129" s="345"/>
      <c r="G129" s="345"/>
      <c r="H129" s="350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</row>
    <row r="130" spans="1:26" ht="15.75" customHeight="1">
      <c r="A130" s="345"/>
      <c r="B130" s="345"/>
      <c r="C130" s="345"/>
      <c r="D130" s="345"/>
      <c r="E130" s="345"/>
      <c r="F130" s="345"/>
      <c r="G130" s="345"/>
      <c r="H130" s="350"/>
      <c r="I130" s="345"/>
      <c r="J130" s="345"/>
      <c r="K130" s="345"/>
      <c r="L130" s="345"/>
      <c r="M130" s="345"/>
      <c r="N130" s="345"/>
      <c r="O130" s="345"/>
      <c r="P130" s="345"/>
      <c r="Q130" s="345"/>
      <c r="R130" s="345"/>
      <c r="S130" s="345"/>
      <c r="T130" s="345"/>
      <c r="U130" s="345"/>
      <c r="V130" s="345"/>
      <c r="W130" s="345"/>
      <c r="X130" s="345"/>
      <c r="Y130" s="345"/>
      <c r="Z130" s="345"/>
    </row>
    <row r="131" spans="1:26" ht="15.75" customHeight="1">
      <c r="A131" s="345"/>
      <c r="B131" s="345"/>
      <c r="C131" s="345"/>
      <c r="D131" s="345"/>
      <c r="E131" s="345"/>
      <c r="F131" s="345"/>
      <c r="G131" s="345"/>
      <c r="H131" s="350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</row>
    <row r="132" spans="1:26" ht="15.75" customHeight="1">
      <c r="A132" s="345"/>
      <c r="B132" s="345"/>
      <c r="C132" s="345"/>
      <c r="D132" s="345"/>
      <c r="E132" s="345"/>
      <c r="F132" s="345"/>
      <c r="G132" s="345"/>
      <c r="H132" s="350"/>
      <c r="I132" s="345"/>
      <c r="J132" s="345"/>
      <c r="K132" s="345"/>
      <c r="L132" s="345"/>
      <c r="M132" s="345"/>
      <c r="N132" s="345"/>
      <c r="O132" s="345"/>
      <c r="P132" s="345"/>
      <c r="Q132" s="345"/>
      <c r="R132" s="345"/>
      <c r="S132" s="345"/>
      <c r="T132" s="345"/>
      <c r="U132" s="345"/>
      <c r="V132" s="345"/>
      <c r="W132" s="345"/>
      <c r="X132" s="345"/>
      <c r="Y132" s="345"/>
      <c r="Z132" s="345"/>
    </row>
    <row r="133" spans="1:26" ht="15.75" customHeight="1">
      <c r="A133" s="345"/>
      <c r="B133" s="345"/>
      <c r="C133" s="345"/>
      <c r="D133" s="345"/>
      <c r="E133" s="345"/>
      <c r="F133" s="345"/>
      <c r="G133" s="345"/>
      <c r="H133" s="350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</row>
    <row r="134" spans="1:26" ht="15.75" customHeight="1">
      <c r="A134" s="345"/>
      <c r="B134" s="345"/>
      <c r="C134" s="345"/>
      <c r="D134" s="345"/>
      <c r="E134" s="345"/>
      <c r="F134" s="345"/>
      <c r="G134" s="345"/>
      <c r="H134" s="350"/>
      <c r="I134" s="345"/>
      <c r="J134" s="345"/>
      <c r="K134" s="345"/>
      <c r="L134" s="345"/>
      <c r="M134" s="345"/>
      <c r="N134" s="345"/>
      <c r="O134" s="345"/>
      <c r="P134" s="345"/>
      <c r="Q134" s="345"/>
      <c r="R134" s="345"/>
      <c r="S134" s="345"/>
      <c r="T134" s="345"/>
      <c r="U134" s="345"/>
      <c r="V134" s="345"/>
      <c r="W134" s="345"/>
      <c r="X134" s="345"/>
      <c r="Y134" s="345"/>
      <c r="Z134" s="345"/>
    </row>
    <row r="135" spans="1:26" ht="15.75" customHeight="1">
      <c r="A135" s="345"/>
      <c r="B135" s="345"/>
      <c r="C135" s="345"/>
      <c r="D135" s="345"/>
      <c r="E135" s="345"/>
      <c r="F135" s="345"/>
      <c r="G135" s="345"/>
      <c r="H135" s="350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</row>
    <row r="136" spans="1:26" ht="15.75" customHeight="1">
      <c r="A136" s="345"/>
      <c r="B136" s="345"/>
      <c r="C136" s="345"/>
      <c r="D136" s="345"/>
      <c r="E136" s="345"/>
      <c r="F136" s="345"/>
      <c r="G136" s="345"/>
      <c r="H136" s="350"/>
      <c r="I136" s="345"/>
      <c r="J136" s="345"/>
      <c r="K136" s="345"/>
      <c r="L136" s="345"/>
      <c r="M136" s="345"/>
      <c r="N136" s="345"/>
      <c r="O136" s="345"/>
      <c r="P136" s="345"/>
      <c r="Q136" s="345"/>
      <c r="R136" s="345"/>
      <c r="S136" s="345"/>
      <c r="T136" s="345"/>
      <c r="U136" s="345"/>
      <c r="V136" s="345"/>
      <c r="W136" s="345"/>
      <c r="X136" s="345"/>
      <c r="Y136" s="345"/>
      <c r="Z136" s="345"/>
    </row>
    <row r="137" spans="1:26" ht="15.75" customHeight="1">
      <c r="A137" s="345"/>
      <c r="B137" s="345"/>
      <c r="C137" s="345"/>
      <c r="D137" s="345"/>
      <c r="E137" s="345"/>
      <c r="F137" s="345"/>
      <c r="G137" s="345"/>
      <c r="H137" s="350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</row>
    <row r="138" spans="1:26" ht="15.75" customHeight="1">
      <c r="A138" s="345"/>
      <c r="B138" s="345"/>
      <c r="C138" s="345"/>
      <c r="D138" s="345"/>
      <c r="E138" s="345"/>
      <c r="F138" s="345"/>
      <c r="G138" s="345"/>
      <c r="H138" s="350"/>
      <c r="I138" s="345"/>
      <c r="J138" s="345"/>
      <c r="K138" s="345"/>
      <c r="L138" s="345"/>
      <c r="M138" s="345"/>
      <c r="N138" s="345"/>
      <c r="O138" s="345"/>
      <c r="P138" s="345"/>
      <c r="Q138" s="345"/>
      <c r="R138" s="345"/>
      <c r="S138" s="345"/>
      <c r="T138" s="345"/>
      <c r="U138" s="345"/>
      <c r="V138" s="345"/>
      <c r="W138" s="345"/>
      <c r="X138" s="345"/>
      <c r="Y138" s="345"/>
      <c r="Z138" s="345"/>
    </row>
    <row r="139" spans="1:26" ht="15.75" customHeight="1">
      <c r="A139" s="345"/>
      <c r="B139" s="345"/>
      <c r="C139" s="345"/>
      <c r="D139" s="345"/>
      <c r="E139" s="345"/>
      <c r="F139" s="345"/>
      <c r="G139" s="345"/>
      <c r="H139" s="350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</row>
    <row r="140" spans="1:26" ht="15.75" customHeight="1">
      <c r="A140" s="345"/>
      <c r="B140" s="345"/>
      <c r="C140" s="345"/>
      <c r="D140" s="345"/>
      <c r="E140" s="345"/>
      <c r="F140" s="345"/>
      <c r="G140" s="345"/>
      <c r="H140" s="350"/>
      <c r="I140" s="345"/>
      <c r="J140" s="345"/>
      <c r="K140" s="345"/>
      <c r="L140" s="345"/>
      <c r="M140" s="345"/>
      <c r="N140" s="345"/>
      <c r="O140" s="345"/>
      <c r="P140" s="345"/>
      <c r="Q140" s="345"/>
      <c r="R140" s="345"/>
      <c r="S140" s="345"/>
      <c r="T140" s="345"/>
      <c r="U140" s="345"/>
      <c r="V140" s="345"/>
      <c r="W140" s="345"/>
      <c r="X140" s="345"/>
      <c r="Y140" s="345"/>
      <c r="Z140" s="345"/>
    </row>
    <row r="141" spans="1:26" ht="15.75" customHeight="1">
      <c r="A141" s="345"/>
      <c r="B141" s="345"/>
      <c r="C141" s="345"/>
      <c r="D141" s="345"/>
      <c r="E141" s="345"/>
      <c r="F141" s="345"/>
      <c r="G141" s="345"/>
      <c r="H141" s="350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</row>
    <row r="142" spans="1:26" ht="15.75" customHeight="1">
      <c r="A142" s="345"/>
      <c r="B142" s="345"/>
      <c r="C142" s="345"/>
      <c r="D142" s="345"/>
      <c r="E142" s="345"/>
      <c r="F142" s="345"/>
      <c r="G142" s="345"/>
      <c r="H142" s="350"/>
      <c r="I142" s="345"/>
      <c r="J142" s="345"/>
      <c r="K142" s="345"/>
      <c r="L142" s="345"/>
      <c r="M142" s="345"/>
      <c r="N142" s="345"/>
      <c r="O142" s="345"/>
      <c r="P142" s="345"/>
      <c r="Q142" s="345"/>
      <c r="R142" s="345"/>
      <c r="S142" s="345"/>
      <c r="T142" s="345"/>
      <c r="U142" s="345"/>
      <c r="V142" s="345"/>
      <c r="W142" s="345"/>
      <c r="X142" s="345"/>
      <c r="Y142" s="345"/>
      <c r="Z142" s="345"/>
    </row>
    <row r="143" spans="1:26" ht="15.75" customHeight="1">
      <c r="A143" s="345"/>
      <c r="B143" s="345"/>
      <c r="C143" s="345"/>
      <c r="D143" s="345"/>
      <c r="E143" s="345"/>
      <c r="F143" s="345"/>
      <c r="G143" s="345"/>
      <c r="H143" s="350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</row>
    <row r="144" spans="1:26" ht="15.75" customHeight="1">
      <c r="A144" s="345"/>
      <c r="B144" s="345"/>
      <c r="C144" s="345"/>
      <c r="D144" s="345"/>
      <c r="E144" s="345"/>
      <c r="F144" s="345"/>
      <c r="G144" s="345"/>
      <c r="H144" s="350"/>
      <c r="I144" s="345"/>
      <c r="J144" s="345"/>
      <c r="K144" s="345"/>
      <c r="L144" s="345"/>
      <c r="M144" s="345"/>
      <c r="N144" s="345"/>
      <c r="O144" s="345"/>
      <c r="P144" s="345"/>
      <c r="Q144" s="345"/>
      <c r="R144" s="345"/>
      <c r="S144" s="345"/>
      <c r="T144" s="345"/>
      <c r="U144" s="345"/>
      <c r="V144" s="345"/>
      <c r="W144" s="345"/>
      <c r="X144" s="345"/>
      <c r="Y144" s="345"/>
      <c r="Z144" s="345"/>
    </row>
    <row r="145" spans="1:26" ht="15.75" customHeight="1">
      <c r="A145" s="345"/>
      <c r="B145" s="345"/>
      <c r="C145" s="345"/>
      <c r="D145" s="345"/>
      <c r="E145" s="345"/>
      <c r="F145" s="345"/>
      <c r="G145" s="345"/>
      <c r="H145" s="350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</row>
    <row r="146" spans="1:26" ht="15.75" customHeight="1">
      <c r="A146" s="345"/>
      <c r="B146" s="345"/>
      <c r="C146" s="345"/>
      <c r="D146" s="345"/>
      <c r="E146" s="345"/>
      <c r="F146" s="345"/>
      <c r="G146" s="345"/>
      <c r="H146" s="350"/>
      <c r="I146" s="345"/>
      <c r="J146" s="345"/>
      <c r="K146" s="345"/>
      <c r="L146" s="345"/>
      <c r="M146" s="345"/>
      <c r="N146" s="345"/>
      <c r="O146" s="345"/>
      <c r="P146" s="345"/>
      <c r="Q146" s="345"/>
      <c r="R146" s="345"/>
      <c r="S146" s="345"/>
      <c r="T146" s="345"/>
      <c r="U146" s="345"/>
      <c r="V146" s="345"/>
      <c r="W146" s="345"/>
      <c r="X146" s="345"/>
      <c r="Y146" s="345"/>
      <c r="Z146" s="345"/>
    </row>
    <row r="147" spans="1:26" ht="15.75" customHeight="1">
      <c r="A147" s="345"/>
      <c r="B147" s="345"/>
      <c r="C147" s="345"/>
      <c r="D147" s="345"/>
      <c r="E147" s="345"/>
      <c r="F147" s="345"/>
      <c r="G147" s="345"/>
      <c r="H147" s="350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</row>
    <row r="148" spans="1:26" ht="15.75" customHeight="1">
      <c r="A148" s="345"/>
      <c r="B148" s="345"/>
      <c r="C148" s="345"/>
      <c r="D148" s="345"/>
      <c r="E148" s="345"/>
      <c r="F148" s="345"/>
      <c r="G148" s="345"/>
      <c r="H148" s="350"/>
      <c r="I148" s="345"/>
      <c r="J148" s="345"/>
      <c r="K148" s="345"/>
      <c r="L148" s="345"/>
      <c r="M148" s="345"/>
      <c r="N148" s="345"/>
      <c r="O148" s="345"/>
      <c r="P148" s="345"/>
      <c r="Q148" s="345"/>
      <c r="R148" s="345"/>
      <c r="S148" s="345"/>
      <c r="T148" s="345"/>
      <c r="U148" s="345"/>
      <c r="V148" s="345"/>
      <c r="W148" s="345"/>
      <c r="X148" s="345"/>
      <c r="Y148" s="345"/>
      <c r="Z148" s="345"/>
    </row>
    <row r="149" spans="1:26" ht="15.75" customHeight="1">
      <c r="A149" s="345"/>
      <c r="B149" s="345"/>
      <c r="C149" s="345"/>
      <c r="D149" s="345"/>
      <c r="E149" s="345"/>
      <c r="F149" s="345"/>
      <c r="G149" s="345"/>
      <c r="H149" s="350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</row>
    <row r="150" spans="1:26" ht="15.75" customHeight="1">
      <c r="A150" s="345"/>
      <c r="B150" s="345"/>
      <c r="C150" s="345"/>
      <c r="D150" s="345"/>
      <c r="E150" s="345"/>
      <c r="F150" s="345"/>
      <c r="G150" s="345"/>
      <c r="H150" s="350"/>
      <c r="I150" s="345"/>
      <c r="J150" s="345"/>
      <c r="K150" s="345"/>
      <c r="L150" s="345"/>
      <c r="M150" s="345"/>
      <c r="N150" s="345"/>
      <c r="O150" s="345"/>
      <c r="P150" s="345"/>
      <c r="Q150" s="345"/>
      <c r="R150" s="345"/>
      <c r="S150" s="345"/>
      <c r="T150" s="345"/>
      <c r="U150" s="345"/>
      <c r="V150" s="345"/>
      <c r="W150" s="345"/>
      <c r="X150" s="345"/>
      <c r="Y150" s="345"/>
      <c r="Z150" s="345"/>
    </row>
    <row r="151" spans="1:26" ht="15.75" customHeight="1">
      <c r="A151" s="345"/>
      <c r="B151" s="345"/>
      <c r="C151" s="345"/>
      <c r="D151" s="345"/>
      <c r="E151" s="345"/>
      <c r="F151" s="345"/>
      <c r="G151" s="345"/>
      <c r="H151" s="350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</row>
    <row r="152" spans="1:26" ht="15.75" customHeight="1">
      <c r="A152" s="345"/>
      <c r="B152" s="345"/>
      <c r="C152" s="345"/>
      <c r="D152" s="345"/>
      <c r="E152" s="345"/>
      <c r="F152" s="345"/>
      <c r="G152" s="345"/>
      <c r="H152" s="350"/>
      <c r="I152" s="345"/>
      <c r="J152" s="345"/>
      <c r="K152" s="345"/>
      <c r="L152" s="345"/>
      <c r="M152" s="345"/>
      <c r="N152" s="345"/>
      <c r="O152" s="345"/>
      <c r="P152" s="345"/>
      <c r="Q152" s="345"/>
      <c r="R152" s="345"/>
      <c r="S152" s="345"/>
      <c r="T152" s="345"/>
      <c r="U152" s="345"/>
      <c r="V152" s="345"/>
      <c r="W152" s="345"/>
      <c r="X152" s="345"/>
      <c r="Y152" s="345"/>
      <c r="Z152" s="345"/>
    </row>
    <row r="153" spans="1:26" ht="15.75" customHeight="1">
      <c r="A153" s="345"/>
      <c r="B153" s="345"/>
      <c r="C153" s="345"/>
      <c r="D153" s="345"/>
      <c r="E153" s="345"/>
      <c r="F153" s="345"/>
      <c r="G153" s="345"/>
      <c r="H153" s="350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</row>
    <row r="154" spans="1:26" ht="15.75" customHeight="1">
      <c r="A154" s="345"/>
      <c r="B154" s="345"/>
      <c r="C154" s="345"/>
      <c r="D154" s="345"/>
      <c r="E154" s="345"/>
      <c r="F154" s="345"/>
      <c r="G154" s="345"/>
      <c r="H154" s="350"/>
      <c r="I154" s="345"/>
      <c r="J154" s="345"/>
      <c r="K154" s="345"/>
      <c r="L154" s="345"/>
      <c r="M154" s="345"/>
      <c r="N154" s="345"/>
      <c r="O154" s="345"/>
      <c r="P154" s="345"/>
      <c r="Q154" s="345"/>
      <c r="R154" s="345"/>
      <c r="S154" s="345"/>
      <c r="T154" s="345"/>
      <c r="U154" s="345"/>
      <c r="V154" s="345"/>
      <c r="W154" s="345"/>
      <c r="X154" s="345"/>
      <c r="Y154" s="345"/>
      <c r="Z154" s="345"/>
    </row>
    <row r="155" spans="1:26" ht="15.75" customHeight="1">
      <c r="A155" s="345"/>
      <c r="B155" s="345"/>
      <c r="C155" s="345"/>
      <c r="D155" s="345"/>
      <c r="E155" s="345"/>
      <c r="F155" s="345"/>
      <c r="G155" s="345"/>
      <c r="H155" s="350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</row>
    <row r="156" spans="1:26" ht="15.75" customHeight="1">
      <c r="A156" s="345"/>
      <c r="B156" s="345"/>
      <c r="C156" s="345"/>
      <c r="D156" s="345"/>
      <c r="E156" s="345"/>
      <c r="F156" s="345"/>
      <c r="G156" s="345"/>
      <c r="H156" s="350"/>
      <c r="I156" s="345"/>
      <c r="J156" s="345"/>
      <c r="K156" s="345"/>
      <c r="L156" s="345"/>
      <c r="M156" s="345"/>
      <c r="N156" s="345"/>
      <c r="O156" s="345"/>
      <c r="P156" s="345"/>
      <c r="Q156" s="345"/>
      <c r="R156" s="345"/>
      <c r="S156" s="345"/>
      <c r="T156" s="345"/>
      <c r="U156" s="345"/>
      <c r="V156" s="345"/>
      <c r="W156" s="345"/>
      <c r="X156" s="345"/>
      <c r="Y156" s="345"/>
      <c r="Z156" s="345"/>
    </row>
    <row r="157" spans="1:26" ht="15.75" customHeight="1">
      <c r="A157" s="345"/>
      <c r="B157" s="345"/>
      <c r="C157" s="345"/>
      <c r="D157" s="345"/>
      <c r="E157" s="345"/>
      <c r="F157" s="345"/>
      <c r="G157" s="345"/>
      <c r="H157" s="350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</row>
    <row r="158" spans="1:26" ht="15.75" customHeight="1">
      <c r="A158" s="345"/>
      <c r="B158" s="345"/>
      <c r="C158" s="345"/>
      <c r="D158" s="345"/>
      <c r="E158" s="345"/>
      <c r="F158" s="345"/>
      <c r="G158" s="345"/>
      <c r="H158" s="350"/>
      <c r="I158" s="345"/>
      <c r="J158" s="345"/>
      <c r="K158" s="345"/>
      <c r="L158" s="345"/>
      <c r="M158" s="345"/>
      <c r="N158" s="345"/>
      <c r="O158" s="345"/>
      <c r="P158" s="345"/>
      <c r="Q158" s="345"/>
      <c r="R158" s="345"/>
      <c r="S158" s="345"/>
      <c r="T158" s="345"/>
      <c r="U158" s="345"/>
      <c r="V158" s="345"/>
      <c r="W158" s="345"/>
      <c r="X158" s="345"/>
      <c r="Y158" s="345"/>
      <c r="Z158" s="345"/>
    </row>
    <row r="159" spans="1:26" ht="15.75" customHeight="1">
      <c r="A159" s="345"/>
      <c r="B159" s="345"/>
      <c r="C159" s="345"/>
      <c r="D159" s="345"/>
      <c r="E159" s="345"/>
      <c r="F159" s="345"/>
      <c r="G159" s="345"/>
      <c r="H159" s="350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</row>
    <row r="160" spans="1:26" ht="15.75" customHeight="1">
      <c r="A160" s="345"/>
      <c r="B160" s="345"/>
      <c r="C160" s="345"/>
      <c r="D160" s="345"/>
      <c r="E160" s="345"/>
      <c r="F160" s="345"/>
      <c r="G160" s="345"/>
      <c r="H160" s="350"/>
      <c r="I160" s="345"/>
      <c r="J160" s="345"/>
      <c r="K160" s="345"/>
      <c r="L160" s="345"/>
      <c r="M160" s="345"/>
      <c r="N160" s="345"/>
      <c r="O160" s="345"/>
      <c r="P160" s="345"/>
      <c r="Q160" s="345"/>
      <c r="R160" s="345"/>
      <c r="S160" s="345"/>
      <c r="T160" s="345"/>
      <c r="U160" s="345"/>
      <c r="V160" s="345"/>
      <c r="W160" s="345"/>
      <c r="X160" s="345"/>
      <c r="Y160" s="345"/>
      <c r="Z160" s="345"/>
    </row>
    <row r="161" spans="1:26" ht="15.75" customHeight="1">
      <c r="A161" s="345"/>
      <c r="B161" s="345"/>
      <c r="C161" s="345"/>
      <c r="D161" s="345"/>
      <c r="E161" s="345"/>
      <c r="F161" s="345"/>
      <c r="G161" s="345"/>
      <c r="H161" s="350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</row>
    <row r="162" spans="1:26" ht="15.75" customHeight="1">
      <c r="A162" s="345"/>
      <c r="B162" s="345"/>
      <c r="C162" s="345"/>
      <c r="D162" s="345"/>
      <c r="E162" s="345"/>
      <c r="F162" s="345"/>
      <c r="G162" s="345"/>
      <c r="H162" s="350"/>
      <c r="I162" s="345"/>
      <c r="J162" s="345"/>
      <c r="K162" s="345"/>
      <c r="L162" s="345"/>
      <c r="M162" s="345"/>
      <c r="N162" s="345"/>
      <c r="O162" s="345"/>
      <c r="P162" s="345"/>
      <c r="Q162" s="345"/>
      <c r="R162" s="345"/>
      <c r="S162" s="345"/>
      <c r="T162" s="345"/>
      <c r="U162" s="345"/>
      <c r="V162" s="345"/>
      <c r="W162" s="345"/>
      <c r="X162" s="345"/>
      <c r="Y162" s="345"/>
      <c r="Z162" s="345"/>
    </row>
    <row r="163" spans="1:26" ht="15.75" customHeight="1">
      <c r="A163" s="345"/>
      <c r="B163" s="345"/>
      <c r="C163" s="345"/>
      <c r="D163" s="345"/>
      <c r="E163" s="345"/>
      <c r="F163" s="345"/>
      <c r="G163" s="345"/>
      <c r="H163" s="350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</row>
    <row r="164" spans="1:26" ht="15.75" customHeight="1">
      <c r="A164" s="345"/>
      <c r="B164" s="345"/>
      <c r="C164" s="345"/>
      <c r="D164" s="345"/>
      <c r="E164" s="345"/>
      <c r="F164" s="345"/>
      <c r="G164" s="345"/>
      <c r="H164" s="350"/>
      <c r="I164" s="345"/>
      <c r="J164" s="345"/>
      <c r="K164" s="345"/>
      <c r="L164" s="345"/>
      <c r="M164" s="345"/>
      <c r="N164" s="345"/>
      <c r="O164" s="345"/>
      <c r="P164" s="345"/>
      <c r="Q164" s="345"/>
      <c r="R164" s="345"/>
      <c r="S164" s="345"/>
      <c r="T164" s="345"/>
      <c r="U164" s="345"/>
      <c r="V164" s="345"/>
      <c r="W164" s="345"/>
      <c r="X164" s="345"/>
      <c r="Y164" s="345"/>
      <c r="Z164" s="345"/>
    </row>
    <row r="165" spans="1:26" ht="15.75" customHeight="1">
      <c r="A165" s="345"/>
      <c r="B165" s="345"/>
      <c r="C165" s="345"/>
      <c r="D165" s="345"/>
      <c r="E165" s="345"/>
      <c r="F165" s="345"/>
      <c r="G165" s="345"/>
      <c r="H165" s="350"/>
      <c r="I165" s="345"/>
      <c r="J165" s="345"/>
      <c r="K165" s="345"/>
      <c r="L165" s="345"/>
      <c r="M165" s="345"/>
      <c r="N165" s="345"/>
      <c r="O165" s="345"/>
      <c r="P165" s="345"/>
      <c r="Q165" s="345"/>
      <c r="R165" s="345"/>
      <c r="S165" s="345"/>
      <c r="T165" s="345"/>
      <c r="U165" s="345"/>
      <c r="V165" s="345"/>
      <c r="W165" s="345"/>
      <c r="X165" s="345"/>
      <c r="Y165" s="345"/>
      <c r="Z165" s="345"/>
    </row>
    <row r="166" spans="1:26" ht="15.75" customHeight="1">
      <c r="A166" s="345"/>
      <c r="B166" s="345"/>
      <c r="C166" s="345"/>
      <c r="D166" s="345"/>
      <c r="E166" s="345"/>
      <c r="F166" s="345"/>
      <c r="G166" s="345"/>
      <c r="H166" s="350"/>
      <c r="I166" s="345"/>
      <c r="J166" s="345"/>
      <c r="K166" s="345"/>
      <c r="L166" s="345"/>
      <c r="M166" s="345"/>
      <c r="N166" s="345"/>
      <c r="O166" s="345"/>
      <c r="P166" s="345"/>
      <c r="Q166" s="345"/>
      <c r="R166" s="345"/>
      <c r="S166" s="345"/>
      <c r="T166" s="345"/>
      <c r="U166" s="345"/>
      <c r="V166" s="345"/>
      <c r="W166" s="345"/>
      <c r="X166" s="345"/>
      <c r="Y166" s="345"/>
      <c r="Z166" s="345"/>
    </row>
    <row r="167" spans="1:26" ht="15.75" customHeight="1">
      <c r="A167" s="345"/>
      <c r="B167" s="345"/>
      <c r="C167" s="345"/>
      <c r="D167" s="345"/>
      <c r="E167" s="345"/>
      <c r="F167" s="345"/>
      <c r="G167" s="345"/>
      <c r="H167" s="350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</row>
    <row r="168" spans="1:26" ht="15.75" customHeight="1">
      <c r="A168" s="345"/>
      <c r="B168" s="345"/>
      <c r="C168" s="345"/>
      <c r="D168" s="345"/>
      <c r="E168" s="345"/>
      <c r="F168" s="345"/>
      <c r="G168" s="345"/>
      <c r="H168" s="350"/>
      <c r="I168" s="345"/>
      <c r="J168" s="345"/>
      <c r="K168" s="345"/>
      <c r="L168" s="345"/>
      <c r="M168" s="345"/>
      <c r="N168" s="345"/>
      <c r="O168" s="345"/>
      <c r="P168" s="345"/>
      <c r="Q168" s="345"/>
      <c r="R168" s="345"/>
      <c r="S168" s="345"/>
      <c r="T168" s="345"/>
      <c r="U168" s="345"/>
      <c r="V168" s="345"/>
      <c r="W168" s="345"/>
      <c r="X168" s="345"/>
      <c r="Y168" s="345"/>
      <c r="Z168" s="345"/>
    </row>
    <row r="169" spans="1:26" ht="15.75" customHeight="1">
      <c r="A169" s="345"/>
      <c r="B169" s="345"/>
      <c r="C169" s="345"/>
      <c r="D169" s="345"/>
      <c r="E169" s="345"/>
      <c r="F169" s="345"/>
      <c r="G169" s="345"/>
      <c r="H169" s="350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</row>
    <row r="170" spans="1:26" ht="15.75" customHeight="1">
      <c r="A170" s="345"/>
      <c r="B170" s="345"/>
      <c r="C170" s="345"/>
      <c r="D170" s="345"/>
      <c r="E170" s="345"/>
      <c r="F170" s="345"/>
      <c r="G170" s="345"/>
      <c r="H170" s="350"/>
      <c r="I170" s="345"/>
      <c r="J170" s="345"/>
      <c r="K170" s="345"/>
      <c r="L170" s="345"/>
      <c r="M170" s="345"/>
      <c r="N170" s="345"/>
      <c r="O170" s="345"/>
      <c r="P170" s="345"/>
      <c r="Q170" s="345"/>
      <c r="R170" s="345"/>
      <c r="S170" s="345"/>
      <c r="T170" s="345"/>
      <c r="U170" s="345"/>
      <c r="V170" s="345"/>
      <c r="W170" s="345"/>
      <c r="X170" s="345"/>
      <c r="Y170" s="345"/>
      <c r="Z170" s="345"/>
    </row>
    <row r="171" spans="1:26" ht="15.75" customHeight="1">
      <c r="A171" s="345"/>
      <c r="B171" s="345"/>
      <c r="C171" s="345"/>
      <c r="D171" s="345"/>
      <c r="E171" s="345"/>
      <c r="F171" s="345"/>
      <c r="G171" s="345"/>
      <c r="H171" s="350"/>
      <c r="I171" s="345"/>
      <c r="J171" s="345"/>
      <c r="K171" s="345"/>
      <c r="L171" s="345"/>
      <c r="M171" s="345"/>
      <c r="N171" s="345"/>
      <c r="O171" s="345"/>
      <c r="P171" s="345"/>
      <c r="Q171" s="345"/>
      <c r="R171" s="345"/>
      <c r="S171" s="345"/>
      <c r="T171" s="345"/>
      <c r="U171" s="345"/>
      <c r="V171" s="345"/>
      <c r="W171" s="345"/>
      <c r="X171" s="345"/>
      <c r="Y171" s="345"/>
      <c r="Z171" s="345"/>
    </row>
    <row r="172" spans="1:26" ht="15.75" customHeight="1">
      <c r="A172" s="345"/>
      <c r="B172" s="345"/>
      <c r="C172" s="345"/>
      <c r="D172" s="345"/>
      <c r="E172" s="345"/>
      <c r="F172" s="345"/>
      <c r="G172" s="345"/>
      <c r="H172" s="350"/>
      <c r="I172" s="345"/>
      <c r="J172" s="345"/>
      <c r="K172" s="345"/>
      <c r="L172" s="345"/>
      <c r="M172" s="345"/>
      <c r="N172" s="345"/>
      <c r="O172" s="345"/>
      <c r="P172" s="345"/>
      <c r="Q172" s="345"/>
      <c r="R172" s="345"/>
      <c r="S172" s="345"/>
      <c r="T172" s="345"/>
      <c r="U172" s="345"/>
      <c r="V172" s="345"/>
      <c r="W172" s="345"/>
      <c r="X172" s="345"/>
      <c r="Y172" s="345"/>
      <c r="Z172" s="345"/>
    </row>
    <row r="173" spans="1:26" ht="15.75" customHeight="1">
      <c r="A173" s="345"/>
      <c r="B173" s="345"/>
      <c r="C173" s="345"/>
      <c r="D173" s="345"/>
      <c r="E173" s="345"/>
      <c r="F173" s="345"/>
      <c r="G173" s="345"/>
      <c r="H173" s="350"/>
      <c r="I173" s="345"/>
      <c r="J173" s="345"/>
      <c r="K173" s="345"/>
      <c r="L173" s="345"/>
      <c r="M173" s="345"/>
      <c r="N173" s="345"/>
      <c r="O173" s="345"/>
      <c r="P173" s="345"/>
      <c r="Q173" s="345"/>
      <c r="R173" s="345"/>
      <c r="S173" s="345"/>
      <c r="T173" s="345"/>
      <c r="U173" s="345"/>
      <c r="V173" s="345"/>
      <c r="W173" s="345"/>
      <c r="X173" s="345"/>
      <c r="Y173" s="345"/>
      <c r="Z173" s="345"/>
    </row>
    <row r="174" spans="1:26" ht="15.75" customHeight="1">
      <c r="A174" s="345"/>
      <c r="B174" s="345"/>
      <c r="C174" s="345"/>
      <c r="D174" s="345"/>
      <c r="E174" s="345"/>
      <c r="F174" s="345"/>
      <c r="G174" s="345"/>
      <c r="H174" s="350"/>
      <c r="I174" s="345"/>
      <c r="J174" s="345"/>
      <c r="K174" s="345"/>
      <c r="L174" s="345"/>
      <c r="M174" s="345"/>
      <c r="N174" s="345"/>
      <c r="O174" s="345"/>
      <c r="P174" s="345"/>
      <c r="Q174" s="345"/>
      <c r="R174" s="345"/>
      <c r="S174" s="345"/>
      <c r="T174" s="345"/>
      <c r="U174" s="345"/>
      <c r="V174" s="345"/>
      <c r="W174" s="345"/>
      <c r="X174" s="345"/>
      <c r="Y174" s="345"/>
      <c r="Z174" s="345"/>
    </row>
    <row r="175" spans="1:26" ht="15.75" customHeight="1">
      <c r="A175" s="345"/>
      <c r="B175" s="345"/>
      <c r="C175" s="345"/>
      <c r="D175" s="345"/>
      <c r="E175" s="345"/>
      <c r="F175" s="345"/>
      <c r="G175" s="345"/>
      <c r="H175" s="350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</row>
    <row r="176" spans="1:26" ht="15.75" customHeight="1">
      <c r="A176" s="345"/>
      <c r="B176" s="345"/>
      <c r="C176" s="345"/>
      <c r="D176" s="345"/>
      <c r="E176" s="345"/>
      <c r="F176" s="345"/>
      <c r="G176" s="345"/>
      <c r="H176" s="350"/>
      <c r="I176" s="345"/>
      <c r="J176" s="345"/>
      <c r="K176" s="345"/>
      <c r="L176" s="345"/>
      <c r="M176" s="345"/>
      <c r="N176" s="345"/>
      <c r="O176" s="345"/>
      <c r="P176" s="345"/>
      <c r="Q176" s="345"/>
      <c r="R176" s="345"/>
      <c r="S176" s="345"/>
      <c r="T176" s="345"/>
      <c r="U176" s="345"/>
      <c r="V176" s="345"/>
      <c r="W176" s="345"/>
      <c r="X176" s="345"/>
      <c r="Y176" s="345"/>
      <c r="Z176" s="345"/>
    </row>
    <row r="177" spans="1:26" ht="15.75" customHeight="1">
      <c r="A177" s="345"/>
      <c r="B177" s="345"/>
      <c r="C177" s="345"/>
      <c r="D177" s="345"/>
      <c r="E177" s="345"/>
      <c r="F177" s="345"/>
      <c r="G177" s="345"/>
      <c r="H177" s="350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</row>
    <row r="178" spans="1:26" ht="15.75" customHeight="1">
      <c r="A178" s="345"/>
      <c r="B178" s="345"/>
      <c r="C178" s="345"/>
      <c r="D178" s="345"/>
      <c r="E178" s="345"/>
      <c r="F178" s="345"/>
      <c r="G178" s="345"/>
      <c r="H178" s="350"/>
      <c r="I178" s="345"/>
      <c r="J178" s="345"/>
      <c r="K178" s="345"/>
      <c r="L178" s="345"/>
      <c r="M178" s="345"/>
      <c r="N178" s="345"/>
      <c r="O178" s="345"/>
      <c r="P178" s="345"/>
      <c r="Q178" s="345"/>
      <c r="R178" s="345"/>
      <c r="S178" s="345"/>
      <c r="T178" s="345"/>
      <c r="U178" s="345"/>
      <c r="V178" s="345"/>
      <c r="W178" s="345"/>
      <c r="X178" s="345"/>
      <c r="Y178" s="345"/>
      <c r="Z178" s="345"/>
    </row>
    <row r="179" spans="1:26" ht="15.75" customHeight="1">
      <c r="A179" s="345"/>
      <c r="B179" s="345"/>
      <c r="C179" s="345"/>
      <c r="D179" s="345"/>
      <c r="E179" s="345"/>
      <c r="F179" s="345"/>
      <c r="G179" s="345"/>
      <c r="H179" s="350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</row>
    <row r="180" spans="1:26" ht="15.75" customHeight="1">
      <c r="A180" s="345"/>
      <c r="B180" s="345"/>
      <c r="C180" s="345"/>
      <c r="D180" s="345"/>
      <c r="E180" s="345"/>
      <c r="F180" s="345"/>
      <c r="G180" s="345"/>
      <c r="H180" s="350"/>
      <c r="I180" s="345"/>
      <c r="J180" s="345"/>
      <c r="K180" s="345"/>
      <c r="L180" s="345"/>
      <c r="M180" s="345"/>
      <c r="N180" s="345"/>
      <c r="O180" s="345"/>
      <c r="P180" s="345"/>
      <c r="Q180" s="345"/>
      <c r="R180" s="345"/>
      <c r="S180" s="345"/>
      <c r="T180" s="345"/>
      <c r="U180" s="345"/>
      <c r="V180" s="345"/>
      <c r="W180" s="345"/>
      <c r="X180" s="345"/>
      <c r="Y180" s="345"/>
      <c r="Z180" s="345"/>
    </row>
    <row r="181" spans="1:26" ht="15.75" customHeight="1">
      <c r="A181" s="345"/>
      <c r="B181" s="345"/>
      <c r="C181" s="345"/>
      <c r="D181" s="345"/>
      <c r="E181" s="345"/>
      <c r="F181" s="345"/>
      <c r="G181" s="345"/>
      <c r="H181" s="350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</row>
    <row r="182" spans="1:26" ht="15.75" customHeight="1">
      <c r="A182" s="345"/>
      <c r="B182" s="345"/>
      <c r="C182" s="345"/>
      <c r="D182" s="345"/>
      <c r="E182" s="345"/>
      <c r="F182" s="345"/>
      <c r="G182" s="345"/>
      <c r="H182" s="350"/>
      <c r="I182" s="345"/>
      <c r="J182" s="345"/>
      <c r="K182" s="345"/>
      <c r="L182" s="345"/>
      <c r="M182" s="345"/>
      <c r="N182" s="345"/>
      <c r="O182" s="345"/>
      <c r="P182" s="345"/>
      <c r="Q182" s="345"/>
      <c r="R182" s="345"/>
      <c r="S182" s="345"/>
      <c r="T182" s="345"/>
      <c r="U182" s="345"/>
      <c r="V182" s="345"/>
      <c r="W182" s="345"/>
      <c r="X182" s="345"/>
      <c r="Y182" s="345"/>
      <c r="Z182" s="345"/>
    </row>
    <row r="183" spans="1:26" ht="15.75" customHeight="1">
      <c r="A183" s="345"/>
      <c r="B183" s="345"/>
      <c r="C183" s="345"/>
      <c r="D183" s="345"/>
      <c r="E183" s="345"/>
      <c r="F183" s="345"/>
      <c r="G183" s="345"/>
      <c r="H183" s="350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</row>
    <row r="184" spans="1:26" ht="15.75" customHeight="1">
      <c r="A184" s="345"/>
      <c r="B184" s="345"/>
      <c r="C184" s="345"/>
      <c r="D184" s="345"/>
      <c r="E184" s="345"/>
      <c r="F184" s="345"/>
      <c r="G184" s="345"/>
      <c r="H184" s="350"/>
      <c r="I184" s="345"/>
      <c r="J184" s="345"/>
      <c r="K184" s="345"/>
      <c r="L184" s="345"/>
      <c r="M184" s="345"/>
      <c r="N184" s="345"/>
      <c r="O184" s="345"/>
      <c r="P184" s="345"/>
      <c r="Q184" s="345"/>
      <c r="R184" s="345"/>
      <c r="S184" s="345"/>
      <c r="T184" s="345"/>
      <c r="U184" s="345"/>
      <c r="V184" s="345"/>
      <c r="W184" s="345"/>
      <c r="X184" s="345"/>
      <c r="Y184" s="345"/>
      <c r="Z184" s="345"/>
    </row>
    <row r="185" spans="1:26" ht="15.75" customHeight="1">
      <c r="A185" s="345"/>
      <c r="B185" s="345"/>
      <c r="C185" s="345"/>
      <c r="D185" s="345"/>
      <c r="E185" s="345"/>
      <c r="F185" s="345"/>
      <c r="G185" s="345"/>
      <c r="H185" s="350"/>
      <c r="I185" s="345"/>
      <c r="J185" s="345"/>
      <c r="K185" s="345"/>
      <c r="L185" s="345"/>
      <c r="M185" s="345"/>
      <c r="N185" s="345"/>
      <c r="O185" s="345"/>
      <c r="P185" s="345"/>
      <c r="Q185" s="345"/>
      <c r="R185" s="345"/>
      <c r="S185" s="345"/>
      <c r="T185" s="345"/>
      <c r="U185" s="345"/>
      <c r="V185" s="345"/>
      <c r="W185" s="345"/>
      <c r="X185" s="345"/>
      <c r="Y185" s="345"/>
      <c r="Z185" s="345"/>
    </row>
    <row r="186" spans="1:26" ht="15.75" customHeight="1">
      <c r="A186" s="345"/>
      <c r="B186" s="345"/>
      <c r="C186" s="345"/>
      <c r="D186" s="345"/>
      <c r="E186" s="345"/>
      <c r="F186" s="345"/>
      <c r="G186" s="345"/>
      <c r="H186" s="350"/>
      <c r="I186" s="345"/>
      <c r="J186" s="345"/>
      <c r="K186" s="345"/>
      <c r="L186" s="345"/>
      <c r="M186" s="345"/>
      <c r="N186" s="345"/>
      <c r="O186" s="345"/>
      <c r="P186" s="345"/>
      <c r="Q186" s="345"/>
      <c r="R186" s="345"/>
      <c r="S186" s="345"/>
      <c r="T186" s="345"/>
      <c r="U186" s="345"/>
      <c r="V186" s="345"/>
      <c r="W186" s="345"/>
      <c r="X186" s="345"/>
      <c r="Y186" s="345"/>
      <c r="Z186" s="345"/>
    </row>
    <row r="187" spans="1:26" ht="15.75" customHeight="1">
      <c r="A187" s="345"/>
      <c r="B187" s="345"/>
      <c r="C187" s="345"/>
      <c r="D187" s="345"/>
      <c r="E187" s="345"/>
      <c r="F187" s="345"/>
      <c r="G187" s="345"/>
      <c r="H187" s="350"/>
      <c r="I187" s="345"/>
      <c r="J187" s="345"/>
      <c r="K187" s="345"/>
      <c r="L187" s="345"/>
      <c r="M187" s="345"/>
      <c r="N187" s="345"/>
      <c r="O187" s="345"/>
      <c r="P187" s="345"/>
      <c r="Q187" s="345"/>
      <c r="R187" s="345"/>
      <c r="S187" s="345"/>
      <c r="T187" s="345"/>
      <c r="U187" s="345"/>
      <c r="V187" s="345"/>
      <c r="W187" s="345"/>
      <c r="X187" s="345"/>
      <c r="Y187" s="345"/>
      <c r="Z187" s="345"/>
    </row>
    <row r="188" spans="1:26" ht="15.75" customHeight="1">
      <c r="A188" s="345"/>
      <c r="B188" s="345"/>
      <c r="C188" s="345"/>
      <c r="D188" s="345"/>
      <c r="E188" s="345"/>
      <c r="F188" s="345"/>
      <c r="G188" s="345"/>
      <c r="H188" s="350"/>
      <c r="I188" s="345"/>
      <c r="J188" s="345"/>
      <c r="K188" s="345"/>
      <c r="L188" s="345"/>
      <c r="M188" s="345"/>
      <c r="N188" s="345"/>
      <c r="O188" s="345"/>
      <c r="P188" s="345"/>
      <c r="Q188" s="345"/>
      <c r="R188" s="345"/>
      <c r="S188" s="345"/>
      <c r="T188" s="345"/>
      <c r="U188" s="345"/>
      <c r="V188" s="345"/>
      <c r="W188" s="345"/>
      <c r="X188" s="345"/>
      <c r="Y188" s="345"/>
      <c r="Z188" s="345"/>
    </row>
    <row r="189" spans="1:26" ht="15.75" customHeight="1">
      <c r="A189" s="345"/>
      <c r="B189" s="345"/>
      <c r="C189" s="345"/>
      <c r="D189" s="345"/>
      <c r="E189" s="345"/>
      <c r="F189" s="345"/>
      <c r="G189" s="345"/>
      <c r="H189" s="350"/>
      <c r="I189" s="345"/>
      <c r="J189" s="345"/>
      <c r="K189" s="345"/>
      <c r="L189" s="345"/>
      <c r="M189" s="345"/>
      <c r="N189" s="345"/>
      <c r="O189" s="345"/>
      <c r="P189" s="345"/>
      <c r="Q189" s="345"/>
      <c r="R189" s="345"/>
      <c r="S189" s="345"/>
      <c r="T189" s="345"/>
      <c r="U189" s="345"/>
      <c r="V189" s="345"/>
      <c r="W189" s="345"/>
      <c r="X189" s="345"/>
      <c r="Y189" s="345"/>
      <c r="Z189" s="345"/>
    </row>
    <row r="190" spans="1:26" ht="15.75" customHeight="1">
      <c r="A190" s="345"/>
      <c r="B190" s="345"/>
      <c r="C190" s="345"/>
      <c r="D190" s="345"/>
      <c r="E190" s="345"/>
      <c r="F190" s="345"/>
      <c r="G190" s="345"/>
      <c r="H190" s="350"/>
      <c r="I190" s="345"/>
      <c r="J190" s="345"/>
      <c r="K190" s="345"/>
      <c r="L190" s="345"/>
      <c r="M190" s="345"/>
      <c r="N190" s="345"/>
      <c r="O190" s="345"/>
      <c r="P190" s="345"/>
      <c r="Q190" s="345"/>
      <c r="R190" s="345"/>
      <c r="S190" s="345"/>
      <c r="T190" s="345"/>
      <c r="U190" s="345"/>
      <c r="V190" s="345"/>
      <c r="W190" s="345"/>
      <c r="X190" s="345"/>
      <c r="Y190" s="345"/>
      <c r="Z190" s="345"/>
    </row>
    <row r="191" spans="1:26" ht="15.75" customHeight="1">
      <c r="A191" s="345"/>
      <c r="B191" s="345"/>
      <c r="C191" s="345"/>
      <c r="D191" s="345"/>
      <c r="E191" s="345"/>
      <c r="F191" s="345"/>
      <c r="G191" s="345"/>
      <c r="H191" s="350"/>
      <c r="I191" s="345"/>
      <c r="J191" s="345"/>
      <c r="K191" s="345"/>
      <c r="L191" s="345"/>
      <c r="M191" s="345"/>
      <c r="N191" s="345"/>
      <c r="O191" s="345"/>
      <c r="P191" s="345"/>
      <c r="Q191" s="345"/>
      <c r="R191" s="345"/>
      <c r="S191" s="345"/>
      <c r="T191" s="345"/>
      <c r="U191" s="345"/>
      <c r="V191" s="345"/>
      <c r="W191" s="345"/>
      <c r="X191" s="345"/>
      <c r="Y191" s="345"/>
      <c r="Z191" s="345"/>
    </row>
    <row r="192" spans="1:26" ht="15.75" customHeight="1">
      <c r="A192" s="345"/>
      <c r="B192" s="345"/>
      <c r="C192" s="345"/>
      <c r="D192" s="345"/>
      <c r="E192" s="345"/>
      <c r="F192" s="345"/>
      <c r="G192" s="345"/>
      <c r="H192" s="350"/>
      <c r="I192" s="345"/>
      <c r="J192" s="345"/>
      <c r="K192" s="345"/>
      <c r="L192" s="345"/>
      <c r="M192" s="345"/>
      <c r="N192" s="345"/>
      <c r="O192" s="345"/>
      <c r="P192" s="345"/>
      <c r="Q192" s="345"/>
      <c r="R192" s="345"/>
      <c r="S192" s="345"/>
      <c r="T192" s="345"/>
      <c r="U192" s="345"/>
      <c r="V192" s="345"/>
      <c r="W192" s="345"/>
      <c r="X192" s="345"/>
      <c r="Y192" s="345"/>
      <c r="Z192" s="345"/>
    </row>
    <row r="193" spans="1:26" ht="15.75" customHeight="1">
      <c r="A193" s="345"/>
      <c r="B193" s="345"/>
      <c r="C193" s="345"/>
      <c r="D193" s="345"/>
      <c r="E193" s="345"/>
      <c r="F193" s="345"/>
      <c r="G193" s="345"/>
      <c r="H193" s="350"/>
      <c r="I193" s="345"/>
      <c r="J193" s="345"/>
      <c r="K193" s="345"/>
      <c r="L193" s="345"/>
      <c r="M193" s="345"/>
      <c r="N193" s="345"/>
      <c r="O193" s="345"/>
      <c r="P193" s="345"/>
      <c r="Q193" s="345"/>
      <c r="R193" s="345"/>
      <c r="S193" s="345"/>
      <c r="T193" s="345"/>
      <c r="U193" s="345"/>
      <c r="V193" s="345"/>
      <c r="W193" s="345"/>
      <c r="X193" s="345"/>
      <c r="Y193" s="345"/>
      <c r="Z193" s="345"/>
    </row>
    <row r="194" spans="1:26" ht="15.75" customHeight="1">
      <c r="A194" s="345"/>
      <c r="B194" s="345"/>
      <c r="C194" s="345"/>
      <c r="D194" s="345"/>
      <c r="E194" s="345"/>
      <c r="F194" s="345"/>
      <c r="G194" s="345"/>
      <c r="H194" s="350"/>
      <c r="I194" s="345"/>
      <c r="J194" s="345"/>
      <c r="K194" s="345"/>
      <c r="L194" s="345"/>
      <c r="M194" s="345"/>
      <c r="N194" s="345"/>
      <c r="O194" s="345"/>
      <c r="P194" s="345"/>
      <c r="Q194" s="345"/>
      <c r="R194" s="345"/>
      <c r="S194" s="345"/>
      <c r="T194" s="345"/>
      <c r="U194" s="345"/>
      <c r="V194" s="345"/>
      <c r="W194" s="345"/>
      <c r="X194" s="345"/>
      <c r="Y194" s="345"/>
      <c r="Z194" s="345"/>
    </row>
    <row r="195" spans="1:26" ht="15.75" customHeight="1">
      <c r="A195" s="345"/>
      <c r="B195" s="345"/>
      <c r="C195" s="345"/>
      <c r="D195" s="345"/>
      <c r="E195" s="345"/>
      <c r="F195" s="345"/>
      <c r="G195" s="345"/>
      <c r="H195" s="350"/>
      <c r="I195" s="345"/>
      <c r="J195" s="345"/>
      <c r="K195" s="345"/>
      <c r="L195" s="345"/>
      <c r="M195" s="345"/>
      <c r="N195" s="345"/>
      <c r="O195" s="345"/>
      <c r="P195" s="345"/>
      <c r="Q195" s="345"/>
      <c r="R195" s="345"/>
      <c r="S195" s="345"/>
      <c r="T195" s="345"/>
      <c r="U195" s="345"/>
      <c r="V195" s="345"/>
      <c r="W195" s="345"/>
      <c r="X195" s="345"/>
      <c r="Y195" s="345"/>
      <c r="Z195" s="345"/>
    </row>
    <row r="196" spans="1:26" ht="15.75" customHeight="1">
      <c r="A196" s="345"/>
      <c r="B196" s="345"/>
      <c r="C196" s="345"/>
      <c r="D196" s="345"/>
      <c r="E196" s="345"/>
      <c r="F196" s="345"/>
      <c r="G196" s="345"/>
      <c r="H196" s="350"/>
      <c r="I196" s="345"/>
      <c r="J196" s="345"/>
      <c r="K196" s="345"/>
      <c r="L196" s="345"/>
      <c r="M196" s="345"/>
      <c r="N196" s="345"/>
      <c r="O196" s="345"/>
      <c r="P196" s="345"/>
      <c r="Q196" s="345"/>
      <c r="R196" s="345"/>
      <c r="S196" s="345"/>
      <c r="T196" s="345"/>
      <c r="U196" s="345"/>
      <c r="V196" s="345"/>
      <c r="W196" s="345"/>
      <c r="X196" s="345"/>
      <c r="Y196" s="345"/>
      <c r="Z196" s="345"/>
    </row>
    <row r="197" spans="1:26" ht="15.75" customHeight="1">
      <c r="A197" s="345"/>
      <c r="B197" s="345"/>
      <c r="C197" s="345"/>
      <c r="D197" s="345"/>
      <c r="E197" s="345"/>
      <c r="F197" s="345"/>
      <c r="G197" s="345"/>
      <c r="H197" s="350"/>
      <c r="I197" s="345"/>
      <c r="J197" s="345"/>
      <c r="K197" s="345"/>
      <c r="L197" s="345"/>
      <c r="M197" s="345"/>
      <c r="N197" s="345"/>
      <c r="O197" s="345"/>
      <c r="P197" s="345"/>
      <c r="Q197" s="345"/>
      <c r="R197" s="345"/>
      <c r="S197" s="345"/>
      <c r="T197" s="345"/>
      <c r="U197" s="345"/>
      <c r="V197" s="345"/>
      <c r="W197" s="345"/>
      <c r="X197" s="345"/>
      <c r="Y197" s="345"/>
      <c r="Z197" s="345"/>
    </row>
    <row r="198" spans="1:26" ht="15.75" customHeight="1">
      <c r="A198" s="345"/>
      <c r="B198" s="345"/>
      <c r="C198" s="345"/>
      <c r="D198" s="345"/>
      <c r="E198" s="345"/>
      <c r="F198" s="345"/>
      <c r="G198" s="345"/>
      <c r="H198" s="350"/>
      <c r="I198" s="345"/>
      <c r="J198" s="345"/>
      <c r="K198" s="345"/>
      <c r="L198" s="345"/>
      <c r="M198" s="345"/>
      <c r="N198" s="345"/>
      <c r="O198" s="345"/>
      <c r="P198" s="345"/>
      <c r="Q198" s="345"/>
      <c r="R198" s="345"/>
      <c r="S198" s="345"/>
      <c r="T198" s="345"/>
      <c r="U198" s="345"/>
      <c r="V198" s="345"/>
      <c r="W198" s="345"/>
      <c r="X198" s="345"/>
      <c r="Y198" s="345"/>
      <c r="Z198" s="345"/>
    </row>
    <row r="199" spans="1:26" ht="15.75" customHeight="1">
      <c r="A199" s="345"/>
      <c r="B199" s="345"/>
      <c r="C199" s="345"/>
      <c r="D199" s="345"/>
      <c r="E199" s="345"/>
      <c r="F199" s="345"/>
      <c r="G199" s="345"/>
      <c r="H199" s="350"/>
      <c r="I199" s="345"/>
      <c r="J199" s="345"/>
      <c r="K199" s="345"/>
      <c r="L199" s="345"/>
      <c r="M199" s="345"/>
      <c r="N199" s="345"/>
      <c r="O199" s="345"/>
      <c r="P199" s="345"/>
      <c r="Q199" s="345"/>
      <c r="R199" s="345"/>
      <c r="S199" s="345"/>
      <c r="T199" s="345"/>
      <c r="U199" s="345"/>
      <c r="V199" s="345"/>
      <c r="W199" s="345"/>
      <c r="X199" s="345"/>
      <c r="Y199" s="345"/>
      <c r="Z199" s="345"/>
    </row>
    <row r="200" spans="1:26" ht="15.75" customHeight="1">
      <c r="A200" s="345"/>
      <c r="B200" s="345"/>
      <c r="C200" s="345"/>
      <c r="D200" s="345"/>
      <c r="E200" s="345"/>
      <c r="F200" s="345"/>
      <c r="G200" s="345"/>
      <c r="H200" s="350"/>
      <c r="I200" s="345"/>
      <c r="J200" s="345"/>
      <c r="K200" s="345"/>
      <c r="L200" s="345"/>
      <c r="M200" s="345"/>
      <c r="N200" s="345"/>
      <c r="O200" s="345"/>
      <c r="P200" s="345"/>
      <c r="Q200" s="345"/>
      <c r="R200" s="345"/>
      <c r="S200" s="345"/>
      <c r="T200" s="345"/>
      <c r="U200" s="345"/>
      <c r="V200" s="345"/>
      <c r="W200" s="345"/>
      <c r="X200" s="345"/>
      <c r="Y200" s="345"/>
      <c r="Z200" s="345"/>
    </row>
    <row r="201" spans="1:26" ht="15.75" customHeight="1">
      <c r="A201" s="345"/>
      <c r="B201" s="345"/>
      <c r="C201" s="345"/>
      <c r="D201" s="345"/>
      <c r="E201" s="345"/>
      <c r="F201" s="345"/>
      <c r="G201" s="345"/>
      <c r="H201" s="350"/>
      <c r="I201" s="345"/>
      <c r="J201" s="345"/>
      <c r="K201" s="345"/>
      <c r="L201" s="345"/>
      <c r="M201" s="345"/>
      <c r="N201" s="345"/>
      <c r="O201" s="345"/>
      <c r="P201" s="345"/>
      <c r="Q201" s="345"/>
      <c r="R201" s="345"/>
      <c r="S201" s="345"/>
      <c r="T201" s="345"/>
      <c r="U201" s="345"/>
      <c r="V201" s="345"/>
      <c r="W201" s="345"/>
      <c r="X201" s="345"/>
      <c r="Y201" s="345"/>
      <c r="Z201" s="345"/>
    </row>
    <row r="202" spans="1:26" ht="15.75" customHeight="1">
      <c r="A202" s="345"/>
      <c r="B202" s="345"/>
      <c r="C202" s="345"/>
      <c r="D202" s="345"/>
      <c r="E202" s="345"/>
      <c r="F202" s="345"/>
      <c r="G202" s="345"/>
      <c r="H202" s="350"/>
      <c r="I202" s="345"/>
      <c r="J202" s="345"/>
      <c r="K202" s="345"/>
      <c r="L202" s="345"/>
      <c r="M202" s="345"/>
      <c r="N202" s="345"/>
      <c r="O202" s="345"/>
      <c r="P202" s="345"/>
      <c r="Q202" s="345"/>
      <c r="R202" s="345"/>
      <c r="S202" s="345"/>
      <c r="T202" s="345"/>
      <c r="U202" s="345"/>
      <c r="V202" s="345"/>
      <c r="W202" s="345"/>
      <c r="X202" s="345"/>
      <c r="Y202" s="345"/>
      <c r="Z202" s="345"/>
    </row>
    <row r="203" spans="1:26" ht="15.75" customHeight="1">
      <c r="A203" s="345"/>
      <c r="B203" s="345"/>
      <c r="C203" s="345"/>
      <c r="D203" s="345"/>
      <c r="E203" s="345"/>
      <c r="F203" s="345"/>
      <c r="G203" s="345"/>
      <c r="H203" s="350"/>
      <c r="I203" s="345"/>
      <c r="J203" s="345"/>
      <c r="K203" s="345"/>
      <c r="L203" s="345"/>
      <c r="M203" s="345"/>
      <c r="N203" s="345"/>
      <c r="O203" s="345"/>
      <c r="P203" s="345"/>
      <c r="Q203" s="345"/>
      <c r="R203" s="345"/>
      <c r="S203" s="345"/>
      <c r="T203" s="345"/>
      <c r="U203" s="345"/>
      <c r="V203" s="345"/>
      <c r="W203" s="345"/>
      <c r="X203" s="345"/>
      <c r="Y203" s="345"/>
      <c r="Z203" s="345"/>
    </row>
    <row r="204" spans="1:26" ht="15.75" customHeight="1">
      <c r="A204" s="345"/>
      <c r="B204" s="345"/>
      <c r="C204" s="345"/>
      <c r="D204" s="345"/>
      <c r="E204" s="345"/>
      <c r="F204" s="345"/>
      <c r="G204" s="345"/>
      <c r="H204" s="350"/>
      <c r="I204" s="345"/>
      <c r="J204" s="345"/>
      <c r="K204" s="345"/>
      <c r="L204" s="345"/>
      <c r="M204" s="345"/>
      <c r="N204" s="345"/>
      <c r="O204" s="345"/>
      <c r="P204" s="345"/>
      <c r="Q204" s="345"/>
      <c r="R204" s="345"/>
      <c r="S204" s="345"/>
      <c r="T204" s="345"/>
      <c r="U204" s="345"/>
      <c r="V204" s="345"/>
      <c r="W204" s="345"/>
      <c r="X204" s="345"/>
      <c r="Y204" s="345"/>
      <c r="Z204" s="345"/>
    </row>
    <row r="205" spans="1:26" ht="15.75" customHeight="1">
      <c r="A205" s="345"/>
      <c r="B205" s="345"/>
      <c r="C205" s="345"/>
      <c r="D205" s="345"/>
      <c r="E205" s="345"/>
      <c r="F205" s="345"/>
      <c r="G205" s="345"/>
      <c r="H205" s="350"/>
      <c r="I205" s="345"/>
      <c r="J205" s="345"/>
      <c r="K205" s="345"/>
      <c r="L205" s="345"/>
      <c r="M205" s="345"/>
      <c r="N205" s="345"/>
      <c r="O205" s="345"/>
      <c r="P205" s="345"/>
      <c r="Q205" s="345"/>
      <c r="R205" s="345"/>
      <c r="S205" s="345"/>
      <c r="T205" s="345"/>
      <c r="U205" s="345"/>
      <c r="V205" s="345"/>
      <c r="W205" s="345"/>
      <c r="X205" s="345"/>
      <c r="Y205" s="345"/>
      <c r="Z205" s="345"/>
    </row>
    <row r="206" spans="1:26" ht="15.75" customHeight="1">
      <c r="A206" s="345"/>
      <c r="B206" s="345"/>
      <c r="C206" s="345"/>
      <c r="D206" s="345"/>
      <c r="E206" s="345"/>
      <c r="F206" s="345"/>
      <c r="G206" s="345"/>
      <c r="H206" s="350"/>
      <c r="I206" s="345"/>
      <c r="J206" s="345"/>
      <c r="K206" s="345"/>
      <c r="L206" s="345"/>
      <c r="M206" s="345"/>
      <c r="N206" s="345"/>
      <c r="O206" s="345"/>
      <c r="P206" s="345"/>
      <c r="Q206" s="345"/>
      <c r="R206" s="345"/>
      <c r="S206" s="345"/>
      <c r="T206" s="345"/>
      <c r="U206" s="345"/>
      <c r="V206" s="345"/>
      <c r="W206" s="345"/>
      <c r="X206" s="345"/>
      <c r="Y206" s="345"/>
      <c r="Z206" s="345"/>
    </row>
    <row r="207" spans="1:26" ht="15.75" customHeight="1">
      <c r="A207" s="345"/>
      <c r="B207" s="345"/>
      <c r="C207" s="345"/>
      <c r="D207" s="345"/>
      <c r="E207" s="345"/>
      <c r="F207" s="345"/>
      <c r="G207" s="345"/>
      <c r="H207" s="350"/>
      <c r="I207" s="345"/>
      <c r="J207" s="345"/>
      <c r="K207" s="345"/>
      <c r="L207" s="345"/>
      <c r="M207" s="345"/>
      <c r="N207" s="345"/>
      <c r="O207" s="345"/>
      <c r="P207" s="345"/>
      <c r="Q207" s="345"/>
      <c r="R207" s="345"/>
      <c r="S207" s="345"/>
      <c r="T207" s="345"/>
      <c r="U207" s="345"/>
      <c r="V207" s="345"/>
      <c r="W207" s="345"/>
      <c r="X207" s="345"/>
      <c r="Y207" s="345"/>
      <c r="Z207" s="345"/>
    </row>
    <row r="208" spans="1:26" ht="15.75" customHeight="1">
      <c r="A208" s="345"/>
      <c r="B208" s="345"/>
      <c r="C208" s="345"/>
      <c r="D208" s="345"/>
      <c r="E208" s="345"/>
      <c r="F208" s="345"/>
      <c r="G208" s="345"/>
      <c r="H208" s="350"/>
      <c r="I208" s="345"/>
      <c r="J208" s="345"/>
      <c r="K208" s="345"/>
      <c r="L208" s="345"/>
      <c r="M208" s="345"/>
      <c r="N208" s="345"/>
      <c r="O208" s="345"/>
      <c r="P208" s="345"/>
      <c r="Q208" s="345"/>
      <c r="R208" s="345"/>
      <c r="S208" s="345"/>
      <c r="T208" s="345"/>
      <c r="U208" s="345"/>
      <c r="V208" s="345"/>
      <c r="W208" s="345"/>
      <c r="X208" s="345"/>
      <c r="Y208" s="345"/>
      <c r="Z208" s="345"/>
    </row>
    <row r="209" spans="1:26" ht="15.75" customHeight="1">
      <c r="A209" s="345"/>
      <c r="B209" s="345"/>
      <c r="C209" s="345"/>
      <c r="D209" s="345"/>
      <c r="E209" s="345"/>
      <c r="F209" s="345"/>
      <c r="G209" s="345"/>
      <c r="H209" s="350"/>
      <c r="I209" s="345"/>
      <c r="J209" s="345"/>
      <c r="K209" s="345"/>
      <c r="L209" s="345"/>
      <c r="M209" s="345"/>
      <c r="N209" s="345"/>
      <c r="O209" s="345"/>
      <c r="P209" s="345"/>
      <c r="Q209" s="345"/>
      <c r="R209" s="345"/>
      <c r="S209" s="345"/>
      <c r="T209" s="345"/>
      <c r="U209" s="345"/>
      <c r="V209" s="345"/>
      <c r="W209" s="345"/>
      <c r="X209" s="345"/>
      <c r="Y209" s="345"/>
      <c r="Z209" s="345"/>
    </row>
    <row r="210" spans="1:26" ht="15.75" customHeight="1">
      <c r="A210" s="345"/>
      <c r="B210" s="345"/>
      <c r="C210" s="345"/>
      <c r="D210" s="345"/>
      <c r="E210" s="345"/>
      <c r="F210" s="345"/>
      <c r="G210" s="345"/>
      <c r="H210" s="350"/>
      <c r="I210" s="345"/>
      <c r="J210" s="345"/>
      <c r="K210" s="345"/>
      <c r="L210" s="345"/>
      <c r="M210" s="345"/>
      <c r="N210" s="345"/>
      <c r="O210" s="345"/>
      <c r="P210" s="345"/>
      <c r="Q210" s="345"/>
      <c r="R210" s="345"/>
      <c r="S210" s="345"/>
      <c r="T210" s="345"/>
      <c r="U210" s="345"/>
      <c r="V210" s="345"/>
      <c r="W210" s="345"/>
      <c r="X210" s="345"/>
      <c r="Y210" s="345"/>
      <c r="Z210" s="345"/>
    </row>
    <row r="211" spans="1:26" ht="15.75" customHeight="1">
      <c r="A211" s="345"/>
      <c r="B211" s="345"/>
      <c r="C211" s="345"/>
      <c r="D211" s="345"/>
      <c r="E211" s="345"/>
      <c r="F211" s="345"/>
      <c r="G211" s="345"/>
      <c r="H211" s="350"/>
      <c r="I211" s="345"/>
      <c r="J211" s="345"/>
      <c r="K211" s="345"/>
      <c r="L211" s="345"/>
      <c r="M211" s="345"/>
      <c r="N211" s="345"/>
      <c r="O211" s="345"/>
      <c r="P211" s="345"/>
      <c r="Q211" s="345"/>
      <c r="R211" s="345"/>
      <c r="S211" s="345"/>
      <c r="T211" s="345"/>
      <c r="U211" s="345"/>
      <c r="V211" s="345"/>
      <c r="W211" s="345"/>
      <c r="X211" s="345"/>
      <c r="Y211" s="345"/>
      <c r="Z211" s="345"/>
    </row>
    <row r="212" spans="1:26" ht="15.75" customHeight="1">
      <c r="A212" s="345"/>
      <c r="B212" s="345"/>
      <c r="C212" s="345"/>
      <c r="D212" s="345"/>
      <c r="E212" s="345"/>
      <c r="F212" s="345"/>
      <c r="G212" s="345"/>
      <c r="H212" s="350"/>
      <c r="I212" s="345"/>
      <c r="J212" s="345"/>
      <c r="K212" s="345"/>
      <c r="L212" s="345"/>
      <c r="M212" s="345"/>
      <c r="N212" s="345"/>
      <c r="O212" s="345"/>
      <c r="P212" s="345"/>
      <c r="Q212" s="345"/>
      <c r="R212" s="345"/>
      <c r="S212" s="345"/>
      <c r="T212" s="345"/>
      <c r="U212" s="345"/>
      <c r="V212" s="345"/>
      <c r="W212" s="345"/>
      <c r="X212" s="345"/>
      <c r="Y212" s="345"/>
      <c r="Z212" s="345"/>
    </row>
    <row r="213" spans="1:26" ht="15.75" customHeight="1">
      <c r="A213" s="345"/>
      <c r="B213" s="345"/>
      <c r="C213" s="345"/>
      <c r="D213" s="345"/>
      <c r="E213" s="345"/>
      <c r="F213" s="345"/>
      <c r="G213" s="345"/>
      <c r="H213" s="350"/>
      <c r="I213" s="345"/>
      <c r="J213" s="345"/>
      <c r="K213" s="345"/>
      <c r="L213" s="345"/>
      <c r="M213" s="345"/>
      <c r="N213" s="345"/>
      <c r="O213" s="345"/>
      <c r="P213" s="345"/>
      <c r="Q213" s="345"/>
      <c r="R213" s="345"/>
      <c r="S213" s="345"/>
      <c r="T213" s="345"/>
      <c r="U213" s="345"/>
      <c r="V213" s="345"/>
      <c r="W213" s="345"/>
      <c r="X213" s="345"/>
      <c r="Y213" s="345"/>
      <c r="Z213" s="345"/>
    </row>
    <row r="214" spans="1:26" ht="15.75" customHeight="1">
      <c r="A214" s="345"/>
      <c r="B214" s="345"/>
      <c r="C214" s="345"/>
      <c r="D214" s="345"/>
      <c r="E214" s="345"/>
      <c r="F214" s="345"/>
      <c r="G214" s="345"/>
      <c r="H214" s="350"/>
      <c r="I214" s="345"/>
      <c r="J214" s="345"/>
      <c r="K214" s="345"/>
      <c r="L214" s="345"/>
      <c r="M214" s="345"/>
      <c r="N214" s="345"/>
      <c r="O214" s="345"/>
      <c r="P214" s="345"/>
      <c r="Q214" s="345"/>
      <c r="R214" s="345"/>
      <c r="S214" s="345"/>
      <c r="T214" s="345"/>
      <c r="U214" s="345"/>
      <c r="V214" s="345"/>
      <c r="W214" s="345"/>
      <c r="X214" s="345"/>
      <c r="Y214" s="345"/>
      <c r="Z214" s="345"/>
    </row>
    <row r="215" spans="1:26" ht="15.75" customHeight="1">
      <c r="A215" s="345"/>
      <c r="B215" s="345"/>
      <c r="C215" s="345"/>
      <c r="D215" s="345"/>
      <c r="E215" s="345"/>
      <c r="F215" s="345"/>
      <c r="G215" s="345"/>
      <c r="H215" s="350"/>
      <c r="I215" s="345"/>
      <c r="J215" s="345"/>
      <c r="K215" s="345"/>
      <c r="L215" s="345"/>
      <c r="M215" s="345"/>
      <c r="N215" s="345"/>
      <c r="O215" s="345"/>
      <c r="P215" s="345"/>
      <c r="Q215" s="345"/>
      <c r="R215" s="345"/>
      <c r="S215" s="345"/>
      <c r="T215" s="345"/>
      <c r="U215" s="345"/>
      <c r="V215" s="345"/>
      <c r="W215" s="345"/>
      <c r="X215" s="345"/>
      <c r="Y215" s="345"/>
      <c r="Z215" s="345"/>
    </row>
    <row r="216" spans="1:26" ht="15.75" customHeight="1">
      <c r="A216" s="345"/>
      <c r="B216" s="345"/>
      <c r="C216" s="345"/>
      <c r="D216" s="345"/>
      <c r="E216" s="345"/>
      <c r="F216" s="345"/>
      <c r="G216" s="345"/>
      <c r="H216" s="350"/>
      <c r="I216" s="345"/>
      <c r="J216" s="345"/>
      <c r="K216" s="345"/>
      <c r="L216" s="345"/>
      <c r="M216" s="345"/>
      <c r="N216" s="345"/>
      <c r="O216" s="345"/>
      <c r="P216" s="345"/>
      <c r="Q216" s="345"/>
      <c r="R216" s="345"/>
      <c r="S216" s="345"/>
      <c r="T216" s="345"/>
      <c r="U216" s="345"/>
      <c r="V216" s="345"/>
      <c r="W216" s="345"/>
      <c r="X216" s="345"/>
      <c r="Y216" s="345"/>
      <c r="Z216" s="345"/>
    </row>
    <row r="217" spans="1:26" ht="15.75" customHeight="1">
      <c r="A217" s="345"/>
      <c r="B217" s="345"/>
      <c r="C217" s="345"/>
      <c r="D217" s="345"/>
      <c r="E217" s="345"/>
      <c r="F217" s="345"/>
      <c r="G217" s="345"/>
      <c r="H217" s="350"/>
      <c r="I217" s="345"/>
      <c r="J217" s="345"/>
      <c r="K217" s="345"/>
      <c r="L217" s="345"/>
      <c r="M217" s="345"/>
      <c r="N217" s="345"/>
      <c r="O217" s="345"/>
      <c r="P217" s="345"/>
      <c r="Q217" s="345"/>
      <c r="R217" s="345"/>
      <c r="S217" s="345"/>
      <c r="T217" s="345"/>
      <c r="U217" s="345"/>
      <c r="V217" s="345"/>
      <c r="W217" s="345"/>
      <c r="X217" s="345"/>
      <c r="Y217" s="345"/>
      <c r="Z217" s="345"/>
    </row>
    <row r="218" spans="1:26" ht="15.75" customHeight="1">
      <c r="A218" s="345"/>
      <c r="B218" s="345"/>
      <c r="C218" s="345"/>
      <c r="D218" s="345"/>
      <c r="E218" s="345"/>
      <c r="F218" s="345"/>
      <c r="G218" s="345"/>
      <c r="H218" s="350"/>
      <c r="I218" s="345"/>
      <c r="J218" s="345"/>
      <c r="K218" s="345"/>
      <c r="L218" s="345"/>
      <c r="M218" s="345"/>
      <c r="N218" s="345"/>
      <c r="O218" s="345"/>
      <c r="P218" s="345"/>
      <c r="Q218" s="345"/>
      <c r="R218" s="345"/>
      <c r="S218" s="345"/>
      <c r="T218" s="345"/>
      <c r="U218" s="345"/>
      <c r="V218" s="345"/>
      <c r="W218" s="345"/>
      <c r="X218" s="345"/>
      <c r="Y218" s="345"/>
      <c r="Z218" s="345"/>
    </row>
    <row r="219" spans="1:26" ht="15.75" customHeight="1">
      <c r="A219" s="345"/>
      <c r="B219" s="345"/>
      <c r="C219" s="345"/>
      <c r="D219" s="345"/>
      <c r="E219" s="345"/>
      <c r="F219" s="345"/>
      <c r="G219" s="345"/>
      <c r="H219" s="350"/>
      <c r="I219" s="345"/>
      <c r="J219" s="345"/>
      <c r="K219" s="345"/>
      <c r="L219" s="345"/>
      <c r="M219" s="345"/>
      <c r="N219" s="345"/>
      <c r="O219" s="345"/>
      <c r="P219" s="345"/>
      <c r="Q219" s="345"/>
      <c r="R219" s="345"/>
      <c r="S219" s="345"/>
      <c r="T219" s="345"/>
      <c r="U219" s="345"/>
      <c r="V219" s="345"/>
      <c r="W219" s="345"/>
      <c r="X219" s="345"/>
      <c r="Y219" s="345"/>
      <c r="Z219" s="345"/>
    </row>
    <row r="220" spans="1:26" ht="15.75" customHeight="1">
      <c r="A220" s="345"/>
      <c r="B220" s="345"/>
      <c r="C220" s="345"/>
      <c r="D220" s="345"/>
      <c r="E220" s="345"/>
      <c r="F220" s="345"/>
      <c r="G220" s="345"/>
      <c r="H220" s="350"/>
      <c r="I220" s="345"/>
      <c r="J220" s="345"/>
      <c r="K220" s="345"/>
      <c r="L220" s="345"/>
      <c r="M220" s="345"/>
      <c r="N220" s="345"/>
      <c r="O220" s="345"/>
      <c r="P220" s="345"/>
      <c r="Q220" s="345"/>
      <c r="R220" s="345"/>
      <c r="S220" s="345"/>
      <c r="T220" s="345"/>
      <c r="U220" s="345"/>
      <c r="V220" s="345"/>
      <c r="W220" s="345"/>
      <c r="X220" s="345"/>
      <c r="Y220" s="345"/>
      <c r="Z220" s="345"/>
    </row>
    <row r="221" spans="1:26" ht="15.75" customHeight="1">
      <c r="A221" s="345"/>
      <c r="B221" s="345"/>
      <c r="C221" s="345"/>
      <c r="D221" s="345"/>
      <c r="E221" s="345"/>
      <c r="F221" s="345"/>
      <c r="G221" s="345"/>
      <c r="H221" s="350"/>
      <c r="I221" s="345"/>
      <c r="J221" s="345"/>
      <c r="K221" s="345"/>
      <c r="L221" s="345"/>
      <c r="M221" s="345"/>
      <c r="N221" s="345"/>
      <c r="O221" s="345"/>
      <c r="P221" s="345"/>
      <c r="Q221" s="345"/>
      <c r="R221" s="345"/>
      <c r="S221" s="345"/>
      <c r="T221" s="345"/>
      <c r="U221" s="345"/>
      <c r="V221" s="345"/>
      <c r="W221" s="345"/>
      <c r="X221" s="345"/>
      <c r="Y221" s="345"/>
      <c r="Z221" s="345"/>
    </row>
    <row r="222" spans="1:26" ht="15.75" customHeight="1">
      <c r="A222" s="345"/>
      <c r="B222" s="345"/>
      <c r="C222" s="345"/>
      <c r="D222" s="345"/>
      <c r="E222" s="345"/>
      <c r="F222" s="345"/>
      <c r="G222" s="345"/>
      <c r="H222" s="350"/>
      <c r="I222" s="345"/>
      <c r="J222" s="345"/>
      <c r="K222" s="345"/>
      <c r="L222" s="345"/>
      <c r="M222" s="345"/>
      <c r="N222" s="345"/>
      <c r="O222" s="345"/>
      <c r="P222" s="345"/>
      <c r="Q222" s="345"/>
      <c r="R222" s="345"/>
      <c r="S222" s="345"/>
      <c r="T222" s="345"/>
      <c r="U222" s="345"/>
      <c r="V222" s="345"/>
      <c r="W222" s="345"/>
      <c r="X222" s="345"/>
      <c r="Y222" s="345"/>
      <c r="Z222" s="345"/>
    </row>
    <row r="223" spans="1:26" ht="15.75" customHeight="1">
      <c r="A223" s="345"/>
      <c r="B223" s="345"/>
      <c r="C223" s="345"/>
      <c r="D223" s="345"/>
      <c r="E223" s="345"/>
      <c r="F223" s="345"/>
      <c r="G223" s="345"/>
      <c r="H223" s="350"/>
      <c r="I223" s="345"/>
      <c r="J223" s="345"/>
      <c r="K223" s="345"/>
      <c r="L223" s="345"/>
      <c r="M223" s="345"/>
      <c r="N223" s="345"/>
      <c r="O223" s="345"/>
      <c r="P223" s="345"/>
      <c r="Q223" s="345"/>
      <c r="R223" s="345"/>
      <c r="S223" s="345"/>
      <c r="T223" s="345"/>
      <c r="U223" s="345"/>
      <c r="V223" s="345"/>
      <c r="W223" s="345"/>
      <c r="X223" s="345"/>
      <c r="Y223" s="345"/>
      <c r="Z223" s="345"/>
    </row>
    <row r="224" spans="1:26" ht="15.75" customHeight="1">
      <c r="A224" s="345"/>
      <c r="B224" s="345"/>
      <c r="C224" s="345"/>
      <c r="D224" s="345"/>
      <c r="E224" s="345"/>
      <c r="F224" s="345"/>
      <c r="G224" s="345"/>
      <c r="H224" s="350"/>
      <c r="I224" s="345"/>
      <c r="J224" s="345"/>
      <c r="K224" s="345"/>
      <c r="L224" s="345"/>
      <c r="M224" s="345"/>
      <c r="N224" s="345"/>
      <c r="O224" s="345"/>
      <c r="P224" s="345"/>
      <c r="Q224" s="345"/>
      <c r="R224" s="345"/>
      <c r="S224" s="345"/>
      <c r="T224" s="345"/>
      <c r="U224" s="345"/>
      <c r="V224" s="345"/>
      <c r="W224" s="345"/>
      <c r="X224" s="345"/>
      <c r="Y224" s="345"/>
      <c r="Z224" s="345"/>
    </row>
    <row r="225" spans="1:26" ht="15.75" customHeight="1">
      <c r="A225" s="345"/>
      <c r="B225" s="345"/>
      <c r="C225" s="345"/>
      <c r="D225" s="345"/>
      <c r="E225" s="345"/>
      <c r="F225" s="345"/>
      <c r="G225" s="345"/>
      <c r="H225" s="350"/>
      <c r="I225" s="345"/>
      <c r="J225" s="345"/>
      <c r="K225" s="345"/>
      <c r="L225" s="345"/>
      <c r="M225" s="345"/>
      <c r="N225" s="345"/>
      <c r="O225" s="345"/>
      <c r="P225" s="345"/>
      <c r="Q225" s="345"/>
      <c r="R225" s="345"/>
      <c r="S225" s="345"/>
      <c r="T225" s="345"/>
      <c r="U225" s="345"/>
      <c r="V225" s="345"/>
      <c r="W225" s="345"/>
      <c r="X225" s="345"/>
      <c r="Y225" s="345"/>
      <c r="Z225" s="345"/>
    </row>
    <row r="226" spans="1:26" ht="15.75" customHeight="1">
      <c r="A226" s="345"/>
      <c r="B226" s="345"/>
      <c r="C226" s="345"/>
      <c r="D226" s="345"/>
      <c r="E226" s="345"/>
      <c r="F226" s="345"/>
      <c r="G226" s="345"/>
      <c r="H226" s="350"/>
      <c r="I226" s="345"/>
      <c r="J226" s="345"/>
      <c r="K226" s="345"/>
      <c r="L226" s="345"/>
      <c r="M226" s="345"/>
      <c r="N226" s="345"/>
      <c r="O226" s="345"/>
      <c r="P226" s="345"/>
      <c r="Q226" s="345"/>
      <c r="R226" s="345"/>
      <c r="S226" s="345"/>
      <c r="T226" s="345"/>
      <c r="U226" s="345"/>
      <c r="V226" s="345"/>
      <c r="W226" s="345"/>
      <c r="X226" s="345"/>
      <c r="Y226" s="345"/>
      <c r="Z226" s="345"/>
    </row>
    <row r="227" spans="1:26" ht="15.75" customHeight="1">
      <c r="A227" s="345"/>
      <c r="B227" s="345"/>
      <c r="C227" s="345"/>
      <c r="D227" s="345"/>
      <c r="E227" s="345"/>
      <c r="F227" s="345"/>
      <c r="G227" s="345"/>
      <c r="H227" s="350"/>
      <c r="I227" s="345"/>
      <c r="J227" s="345"/>
      <c r="K227" s="345"/>
      <c r="L227" s="345"/>
      <c r="M227" s="345"/>
      <c r="N227" s="345"/>
      <c r="O227" s="345"/>
      <c r="P227" s="345"/>
      <c r="Q227" s="345"/>
      <c r="R227" s="345"/>
      <c r="S227" s="345"/>
      <c r="T227" s="345"/>
      <c r="U227" s="345"/>
      <c r="V227" s="345"/>
      <c r="W227" s="345"/>
      <c r="X227" s="345"/>
      <c r="Y227" s="345"/>
      <c r="Z227" s="345"/>
    </row>
    <row r="228" spans="1:26" ht="15.75" customHeight="1">
      <c r="A228" s="345"/>
      <c r="B228" s="345"/>
      <c r="C228" s="345"/>
      <c r="D228" s="345"/>
      <c r="E228" s="345"/>
      <c r="F228" s="345"/>
      <c r="G228" s="345"/>
      <c r="H228" s="350"/>
      <c r="I228" s="345"/>
      <c r="J228" s="345"/>
      <c r="K228" s="345"/>
      <c r="L228" s="345"/>
      <c r="M228" s="345"/>
      <c r="N228" s="345"/>
      <c r="O228" s="345"/>
      <c r="P228" s="345"/>
      <c r="Q228" s="345"/>
      <c r="R228" s="345"/>
      <c r="S228" s="345"/>
      <c r="T228" s="345"/>
      <c r="U228" s="345"/>
      <c r="V228" s="345"/>
      <c r="W228" s="345"/>
      <c r="X228" s="345"/>
      <c r="Y228" s="345"/>
      <c r="Z228" s="345"/>
    </row>
    <row r="229" spans="1:26" ht="15.75" customHeight="1">
      <c r="A229" s="345"/>
      <c r="B229" s="345"/>
      <c r="C229" s="345"/>
      <c r="D229" s="345"/>
      <c r="E229" s="345"/>
      <c r="F229" s="345"/>
      <c r="G229" s="345"/>
      <c r="H229" s="350"/>
      <c r="I229" s="345"/>
      <c r="J229" s="345"/>
      <c r="K229" s="345"/>
      <c r="L229" s="345"/>
      <c r="M229" s="345"/>
      <c r="N229" s="345"/>
      <c r="O229" s="345"/>
      <c r="P229" s="345"/>
      <c r="Q229" s="345"/>
      <c r="R229" s="345"/>
      <c r="S229" s="345"/>
      <c r="T229" s="345"/>
      <c r="U229" s="345"/>
      <c r="V229" s="345"/>
      <c r="W229" s="345"/>
      <c r="X229" s="345"/>
      <c r="Y229" s="345"/>
      <c r="Z229" s="345"/>
    </row>
    <row r="230" spans="1:26" ht="15.75" customHeight="1">
      <c r="A230" s="345"/>
      <c r="B230" s="345"/>
      <c r="C230" s="345"/>
      <c r="D230" s="345"/>
      <c r="E230" s="345"/>
      <c r="F230" s="345"/>
      <c r="G230" s="345"/>
      <c r="H230" s="350"/>
      <c r="I230" s="345"/>
      <c r="J230" s="345"/>
      <c r="K230" s="345"/>
      <c r="L230" s="345"/>
      <c r="M230" s="345"/>
      <c r="N230" s="345"/>
      <c r="O230" s="345"/>
      <c r="P230" s="345"/>
      <c r="Q230" s="345"/>
      <c r="R230" s="345"/>
      <c r="S230" s="345"/>
      <c r="T230" s="345"/>
      <c r="U230" s="345"/>
      <c r="V230" s="345"/>
      <c r="W230" s="345"/>
      <c r="X230" s="345"/>
      <c r="Y230" s="345"/>
      <c r="Z230" s="345"/>
    </row>
    <row r="231" spans="1:26" ht="15.75" customHeight="1">
      <c r="A231" s="345"/>
      <c r="B231" s="345"/>
      <c r="C231" s="345"/>
      <c r="D231" s="345"/>
      <c r="E231" s="345"/>
      <c r="F231" s="345"/>
      <c r="G231" s="345"/>
      <c r="H231" s="350"/>
      <c r="I231" s="345"/>
      <c r="J231" s="345"/>
      <c r="K231" s="345"/>
      <c r="L231" s="345"/>
      <c r="M231" s="345"/>
      <c r="N231" s="345"/>
      <c r="O231" s="345"/>
      <c r="P231" s="345"/>
      <c r="Q231" s="345"/>
      <c r="R231" s="345"/>
      <c r="S231" s="345"/>
      <c r="T231" s="345"/>
      <c r="U231" s="345"/>
      <c r="V231" s="345"/>
      <c r="W231" s="345"/>
      <c r="X231" s="345"/>
      <c r="Y231" s="345"/>
      <c r="Z231" s="345"/>
    </row>
    <row r="232" spans="1:26" ht="15.75" customHeight="1">
      <c r="A232" s="345"/>
      <c r="B232" s="345"/>
      <c r="C232" s="345"/>
      <c r="D232" s="345"/>
      <c r="E232" s="345"/>
      <c r="F232" s="345"/>
      <c r="G232" s="345"/>
      <c r="H232" s="350"/>
      <c r="I232" s="345"/>
      <c r="J232" s="345"/>
      <c r="K232" s="345"/>
      <c r="L232" s="345"/>
      <c r="M232" s="345"/>
      <c r="N232" s="345"/>
      <c r="O232" s="345"/>
      <c r="P232" s="345"/>
      <c r="Q232" s="345"/>
      <c r="R232" s="345"/>
      <c r="S232" s="345"/>
      <c r="T232" s="345"/>
      <c r="U232" s="345"/>
      <c r="V232" s="345"/>
      <c r="W232" s="345"/>
      <c r="X232" s="345"/>
      <c r="Y232" s="345"/>
      <c r="Z232" s="345"/>
    </row>
    <row r="233" spans="1:26" ht="15.75" customHeight="1">
      <c r="A233" s="345"/>
      <c r="B233" s="345"/>
      <c r="C233" s="345"/>
      <c r="D233" s="345"/>
      <c r="E233" s="345"/>
      <c r="F233" s="345"/>
      <c r="G233" s="345"/>
      <c r="H233" s="350"/>
      <c r="I233" s="345"/>
      <c r="J233" s="345"/>
      <c r="K233" s="345"/>
      <c r="L233" s="345"/>
      <c r="M233" s="345"/>
      <c r="N233" s="345"/>
      <c r="O233" s="345"/>
      <c r="P233" s="345"/>
      <c r="Q233" s="345"/>
      <c r="R233" s="345"/>
      <c r="S233" s="345"/>
      <c r="T233" s="345"/>
      <c r="U233" s="345"/>
      <c r="V233" s="345"/>
      <c r="W233" s="345"/>
      <c r="X233" s="345"/>
      <c r="Y233" s="345"/>
      <c r="Z233" s="345"/>
    </row>
    <row r="234" spans="1:26" ht="15.75" customHeight="1">
      <c r="A234" s="345"/>
      <c r="B234" s="345"/>
      <c r="C234" s="345"/>
      <c r="D234" s="345"/>
      <c r="E234" s="345"/>
      <c r="F234" s="345"/>
      <c r="G234" s="345"/>
      <c r="H234" s="350"/>
      <c r="I234" s="345"/>
      <c r="J234" s="345"/>
      <c r="K234" s="345"/>
      <c r="L234" s="345"/>
      <c r="M234" s="345"/>
      <c r="N234" s="345"/>
      <c r="O234" s="345"/>
      <c r="P234" s="345"/>
      <c r="Q234" s="345"/>
      <c r="R234" s="345"/>
      <c r="S234" s="345"/>
      <c r="T234" s="345"/>
      <c r="U234" s="345"/>
      <c r="V234" s="345"/>
      <c r="W234" s="345"/>
      <c r="X234" s="345"/>
      <c r="Y234" s="345"/>
      <c r="Z234" s="345"/>
    </row>
    <row r="235" spans="1:26" ht="15.75" customHeight="1">
      <c r="A235" s="345"/>
      <c r="B235" s="345"/>
      <c r="C235" s="345"/>
      <c r="D235" s="345"/>
      <c r="E235" s="345"/>
      <c r="F235" s="345"/>
      <c r="G235" s="345"/>
      <c r="H235" s="350"/>
      <c r="I235" s="345"/>
      <c r="J235" s="345"/>
      <c r="K235" s="345"/>
      <c r="L235" s="345"/>
      <c r="M235" s="345"/>
      <c r="N235" s="345"/>
      <c r="O235" s="345"/>
      <c r="P235" s="345"/>
      <c r="Q235" s="345"/>
      <c r="R235" s="345"/>
      <c r="S235" s="345"/>
      <c r="T235" s="345"/>
      <c r="U235" s="345"/>
      <c r="V235" s="345"/>
      <c r="W235" s="345"/>
      <c r="X235" s="345"/>
      <c r="Y235" s="345"/>
      <c r="Z235" s="345"/>
    </row>
    <row r="236" spans="1:26" ht="15.75" customHeight="1">
      <c r="A236" s="345"/>
      <c r="B236" s="345"/>
      <c r="C236" s="345"/>
      <c r="D236" s="345"/>
      <c r="E236" s="345"/>
      <c r="F236" s="345"/>
      <c r="G236" s="345"/>
      <c r="H236" s="350"/>
      <c r="I236" s="345"/>
      <c r="J236" s="345"/>
      <c r="K236" s="345"/>
      <c r="L236" s="345"/>
      <c r="M236" s="345"/>
      <c r="N236" s="345"/>
      <c r="O236" s="345"/>
      <c r="P236" s="345"/>
      <c r="Q236" s="345"/>
      <c r="R236" s="345"/>
      <c r="S236" s="345"/>
      <c r="T236" s="345"/>
      <c r="U236" s="345"/>
      <c r="V236" s="345"/>
      <c r="W236" s="345"/>
      <c r="X236" s="345"/>
      <c r="Y236" s="345"/>
      <c r="Z236" s="345"/>
    </row>
    <row r="237" spans="1:26" ht="15.75" customHeight="1">
      <c r="A237" s="345"/>
      <c r="B237" s="345"/>
      <c r="C237" s="345"/>
      <c r="D237" s="345"/>
      <c r="E237" s="345"/>
      <c r="F237" s="345"/>
      <c r="G237" s="345"/>
      <c r="H237" s="350"/>
      <c r="I237" s="345"/>
      <c r="J237" s="345"/>
      <c r="K237" s="345"/>
      <c r="L237" s="345"/>
      <c r="M237" s="345"/>
      <c r="N237" s="345"/>
      <c r="O237" s="345"/>
      <c r="P237" s="345"/>
      <c r="Q237" s="345"/>
      <c r="R237" s="345"/>
      <c r="S237" s="345"/>
      <c r="T237" s="345"/>
      <c r="U237" s="345"/>
      <c r="V237" s="345"/>
      <c r="W237" s="345"/>
      <c r="X237" s="345"/>
      <c r="Y237" s="345"/>
      <c r="Z237" s="345"/>
    </row>
    <row r="238" spans="1:26" ht="15.75" customHeight="1">
      <c r="A238" s="345"/>
      <c r="B238" s="345"/>
      <c r="C238" s="345"/>
      <c r="D238" s="345"/>
      <c r="E238" s="345"/>
      <c r="F238" s="345"/>
      <c r="G238" s="345"/>
      <c r="H238" s="350"/>
      <c r="I238" s="345"/>
      <c r="J238" s="345"/>
      <c r="K238" s="345"/>
      <c r="L238" s="345"/>
      <c r="M238" s="345"/>
      <c r="N238" s="345"/>
      <c r="O238" s="345"/>
      <c r="P238" s="345"/>
      <c r="Q238" s="345"/>
      <c r="R238" s="345"/>
      <c r="S238" s="345"/>
      <c r="T238" s="345"/>
      <c r="U238" s="345"/>
      <c r="V238" s="345"/>
      <c r="W238" s="345"/>
      <c r="X238" s="345"/>
      <c r="Y238" s="345"/>
      <c r="Z238" s="345"/>
    </row>
    <row r="239" spans="1:26" ht="15.75" customHeight="1">
      <c r="A239" s="345"/>
      <c r="B239" s="345"/>
      <c r="C239" s="345"/>
      <c r="D239" s="345"/>
      <c r="E239" s="345"/>
      <c r="F239" s="345"/>
      <c r="G239" s="345"/>
      <c r="H239" s="350"/>
      <c r="I239" s="345"/>
      <c r="J239" s="345"/>
      <c r="K239" s="345"/>
      <c r="L239" s="345"/>
      <c r="M239" s="345"/>
      <c r="N239" s="345"/>
      <c r="O239" s="345"/>
      <c r="P239" s="345"/>
      <c r="Q239" s="345"/>
      <c r="R239" s="345"/>
      <c r="S239" s="345"/>
      <c r="T239" s="345"/>
      <c r="U239" s="345"/>
      <c r="V239" s="345"/>
      <c r="W239" s="345"/>
      <c r="X239" s="345"/>
      <c r="Y239" s="345"/>
      <c r="Z239" s="345"/>
    </row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39:V39"/>
    <mergeCell ref="B1:V1"/>
    <mergeCell ref="C2:E2"/>
    <mergeCell ref="I2:K2"/>
    <mergeCell ref="M2:O2"/>
    <mergeCell ref="Q2:S2"/>
  </mergeCells>
  <printOptions horizontalCentered="1" verticalCentered="1"/>
  <pageMargins left="0.25" right="0.25" top="0.25" bottom="0.25" header="0" footer="0"/>
  <pageSetup paperSize="9" scale="9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74806"/>
  </sheetPr>
  <dimension ref="A1:Z1002"/>
  <sheetViews>
    <sheetView showGridLines="0" workbookViewId="0">
      <selection activeCell="AC31" sqref="AC31"/>
    </sheetView>
  </sheetViews>
  <sheetFormatPr defaultColWidth="14.42578125" defaultRowHeight="15" customHeight="1"/>
  <cols>
    <col min="1" max="3" width="7" customWidth="1"/>
    <col min="4" max="4" width="8.7109375" customWidth="1"/>
    <col min="5" max="6" width="7" customWidth="1"/>
    <col min="7" max="7" width="8.5703125" customWidth="1"/>
    <col min="8" max="26" width="7" customWidth="1"/>
  </cols>
  <sheetData>
    <row r="1" spans="1:26" ht="27" customHeight="1">
      <c r="A1" s="383"/>
      <c r="B1" s="545" t="s">
        <v>455</v>
      </c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7"/>
      <c r="W1" s="345"/>
      <c r="X1" s="345"/>
      <c r="Y1" s="345"/>
      <c r="Z1" s="345"/>
    </row>
    <row r="2" spans="1:26" ht="27.75" customHeight="1">
      <c r="A2" s="50"/>
      <c r="B2" s="346" t="s">
        <v>449</v>
      </c>
      <c r="C2" s="565" t="str">
        <f>'1.Input'!M2</f>
        <v>ห้วยไม้ซอด</v>
      </c>
      <c r="D2" s="557"/>
      <c r="E2" s="558"/>
      <c r="F2" s="346" t="s">
        <v>162</v>
      </c>
      <c r="G2" s="384" t="str">
        <f>'1.Input'!K2</f>
        <v>09</v>
      </c>
      <c r="H2" s="346" t="s">
        <v>165</v>
      </c>
      <c r="I2" s="565" t="str">
        <f>'1.Input'!H2</f>
        <v>ปากคาด</v>
      </c>
      <c r="J2" s="557"/>
      <c r="K2" s="558"/>
      <c r="L2" s="346" t="s">
        <v>163</v>
      </c>
      <c r="M2" s="565" t="str">
        <f>'1.Input'!E2</f>
        <v>ปากคาด</v>
      </c>
      <c r="N2" s="557"/>
      <c r="O2" s="558"/>
      <c r="P2" s="346" t="s">
        <v>161</v>
      </c>
      <c r="Q2" s="565" t="str">
        <f>'1.Input'!B2</f>
        <v>บึงกาฬ</v>
      </c>
      <c r="R2" s="557"/>
      <c r="S2" s="558"/>
      <c r="T2" s="348"/>
      <c r="U2" s="348"/>
      <c r="V2" s="348"/>
      <c r="W2" s="40"/>
      <c r="X2" s="40"/>
      <c r="Y2" s="40"/>
      <c r="Z2" s="40"/>
    </row>
    <row r="3" spans="1:26" ht="12.75" customHeight="1">
      <c r="A3" s="385"/>
      <c r="B3" s="385"/>
      <c r="C3" s="386"/>
      <c r="D3" s="387"/>
      <c r="E3" s="388"/>
      <c r="F3" s="387"/>
      <c r="G3" s="386"/>
      <c r="H3" s="387"/>
      <c r="I3" s="386"/>
      <c r="J3" s="389"/>
      <c r="K3" s="386"/>
      <c r="L3" s="389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</row>
    <row r="4" spans="1:26" ht="12.75" customHeight="1">
      <c r="A4" s="390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</row>
    <row r="5" spans="1:26" ht="12.75" customHeight="1">
      <c r="A5" s="390"/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</row>
    <row r="6" spans="1:26" ht="12.75" customHeight="1">
      <c r="A6" s="390"/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0"/>
    </row>
    <row r="7" spans="1:26" ht="12.75" customHeight="1">
      <c r="A7" s="390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0"/>
    </row>
    <row r="8" spans="1:26" ht="12.75" customHeight="1">
      <c r="A8" s="390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</row>
    <row r="9" spans="1:26" ht="12.75" customHeight="1">
      <c r="A9" s="390"/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</row>
    <row r="10" spans="1:26" ht="12.75" customHeight="1">
      <c r="A10" s="390"/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</row>
    <row r="11" spans="1:26" ht="12.75" customHeight="1">
      <c r="A11" s="390"/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</row>
    <row r="12" spans="1:26" ht="12.75" customHeight="1">
      <c r="A12" s="390"/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0"/>
      <c r="Y12" s="390"/>
      <c r="Z12" s="390"/>
    </row>
    <row r="13" spans="1:26" ht="12.75" customHeight="1">
      <c r="A13" s="390"/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</row>
    <row r="14" spans="1:26" ht="12.75" customHeight="1">
      <c r="A14" s="390"/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</row>
    <row r="15" spans="1:26" ht="12.75" customHeight="1">
      <c r="A15" s="390"/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</row>
    <row r="16" spans="1:26" ht="12.75" customHeight="1">
      <c r="A16" s="390"/>
      <c r="B16" s="390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</row>
    <row r="17" spans="1:26" ht="12.75" customHeight="1">
      <c r="A17" s="390"/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  <c r="Z17" s="390"/>
    </row>
    <row r="18" spans="1:26" ht="12.75" customHeight="1">
      <c r="A18" s="390"/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  <c r="X18" s="390"/>
      <c r="Y18" s="390"/>
      <c r="Z18" s="390"/>
    </row>
    <row r="19" spans="1:26" ht="12.75" customHeight="1">
      <c r="A19" s="390"/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90"/>
      <c r="U19" s="390"/>
      <c r="V19" s="390"/>
      <c r="W19" s="390"/>
      <c r="X19" s="390"/>
      <c r="Y19" s="390"/>
      <c r="Z19" s="390"/>
    </row>
    <row r="20" spans="1:26" ht="12.75" customHeight="1">
      <c r="A20" s="390"/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</row>
    <row r="21" spans="1:26" ht="12.75" customHeight="1">
      <c r="A21" s="390"/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</row>
    <row r="22" spans="1:26" ht="12.75" customHeight="1">
      <c r="A22" s="390"/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</row>
    <row r="23" spans="1:26" ht="12.75" customHeight="1">
      <c r="A23" s="390"/>
      <c r="B23" s="390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0"/>
      <c r="S23" s="390"/>
      <c r="T23" s="390"/>
      <c r="U23" s="390"/>
      <c r="V23" s="390"/>
      <c r="W23" s="390"/>
      <c r="X23" s="390"/>
      <c r="Y23" s="390"/>
      <c r="Z23" s="390"/>
    </row>
    <row r="24" spans="1:26" ht="12.75" customHeight="1">
      <c r="A24" s="390"/>
      <c r="B24" s="390"/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0"/>
      <c r="Z24" s="390"/>
    </row>
    <row r="25" spans="1:26" ht="12.75" customHeight="1">
      <c r="A25" s="390"/>
      <c r="B25" s="390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</row>
    <row r="26" spans="1:26" ht="12.75" customHeight="1">
      <c r="A26" s="390"/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Y26" s="390"/>
      <c r="Z26" s="390"/>
    </row>
    <row r="27" spans="1:26" ht="12.75" customHeight="1">
      <c r="A27" s="390"/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390"/>
    </row>
    <row r="28" spans="1:26" ht="12.75" customHeight="1">
      <c r="A28" s="390"/>
      <c r="B28" s="390"/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</row>
    <row r="29" spans="1:26" ht="12.75" customHeight="1">
      <c r="A29" s="390"/>
      <c r="B29" s="390"/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</row>
    <row r="30" spans="1:26" ht="12.75" customHeight="1">
      <c r="A30" s="390"/>
      <c r="B30" s="390"/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</row>
    <row r="31" spans="1:26" s="510" customFormat="1" ht="12.75" customHeight="1">
      <c r="A31" s="390"/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390"/>
      <c r="Y31" s="390"/>
      <c r="Z31" s="390"/>
    </row>
    <row r="32" spans="1:26" s="510" customFormat="1" ht="12.75" customHeight="1">
      <c r="A32" s="390"/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</row>
    <row r="33" spans="1:26" ht="12.75" customHeight="1">
      <c r="A33" s="390"/>
      <c r="B33" s="390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0"/>
      <c r="R33" s="390"/>
      <c r="S33" s="390"/>
      <c r="T33" s="390"/>
      <c r="U33" s="390"/>
      <c r="V33" s="390"/>
      <c r="W33" s="390"/>
      <c r="X33" s="390"/>
      <c r="Y33" s="390"/>
      <c r="Z33" s="390"/>
    </row>
    <row r="34" spans="1:26" ht="12.75" customHeight="1">
      <c r="A34" s="391" t="s">
        <v>456</v>
      </c>
      <c r="B34" s="390"/>
      <c r="C34" s="391"/>
      <c r="D34" s="391"/>
      <c r="E34" s="391"/>
      <c r="F34" s="391"/>
      <c r="G34" s="391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90"/>
      <c r="X34" s="390"/>
      <c r="Y34" s="390"/>
      <c r="Z34" s="390"/>
    </row>
    <row r="35" spans="1:26" ht="12.75" customHeight="1">
      <c r="A35" s="392" t="s">
        <v>451</v>
      </c>
      <c r="B35" s="393" t="s">
        <v>173</v>
      </c>
      <c r="C35" s="393" t="s">
        <v>452</v>
      </c>
      <c r="D35" s="390"/>
      <c r="E35" s="390"/>
      <c r="F35" s="393" t="s">
        <v>457</v>
      </c>
      <c r="G35" s="390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0"/>
      <c r="Y35" s="390"/>
      <c r="Z35" s="390"/>
    </row>
    <row r="36" spans="1:26" ht="17.25" customHeight="1">
      <c r="A36" s="395">
        <v>1</v>
      </c>
      <c r="B36" s="396">
        <f>MIN('inputData(1)'!E18:E22)</f>
        <v>2.75</v>
      </c>
      <c r="C36" s="397" t="str">
        <f>VLOOKUP(B36,'inputData(1)'!$E$18:$F$22,2,FALSE)</f>
        <v>การแก้ปัญหาความยากจน</v>
      </c>
      <c r="D36" s="398"/>
      <c r="E36" s="399"/>
      <c r="F36" s="559" t="str">
        <f>VLOOKUP(B36,'inputData(1)'!$B$25:$D$29,3,FALSE)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G36" s="560"/>
      <c r="H36" s="560"/>
      <c r="I36" s="560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1"/>
      <c r="X36" s="390"/>
      <c r="Y36" s="390"/>
      <c r="Z36" s="390"/>
    </row>
    <row r="37" spans="1:26" ht="17.25" customHeight="1">
      <c r="A37" s="400"/>
      <c r="B37" s="401"/>
      <c r="C37" s="402"/>
      <c r="D37" s="402"/>
      <c r="E37" s="402"/>
      <c r="F37" s="562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4"/>
      <c r="X37" s="390"/>
      <c r="Y37" s="390"/>
      <c r="Z37" s="390"/>
    </row>
    <row r="38" spans="1:26" ht="17.25" customHeight="1">
      <c r="A38" s="395">
        <v>2</v>
      </c>
      <c r="B38" s="396">
        <f>SMALL('inputData(1)'!E18:E22,2)</f>
        <v>2.8636363636363633</v>
      </c>
      <c r="C38" s="397" t="str">
        <f>VLOOKUP(B38,'inputData(1)'!$E$18:$F$22,2,FALSE)</f>
        <v>การจัดการความเสี่ยงชุมชน</v>
      </c>
      <c r="D38" s="398"/>
      <c r="E38" s="399"/>
      <c r="F38" s="559" t="str">
        <f>VLOOKUP(B38,'inputData(1)'!$B$25:$D$29,3,FALSE)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G38" s="560"/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1"/>
      <c r="X38" s="390"/>
      <c r="Y38" s="390"/>
      <c r="Z38" s="390"/>
    </row>
    <row r="39" spans="1:26" ht="17.25" customHeight="1">
      <c r="A39" s="400"/>
      <c r="B39" s="401"/>
      <c r="C39" s="402"/>
      <c r="D39" s="402"/>
      <c r="E39" s="402"/>
      <c r="F39" s="562"/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4"/>
      <c r="X39" s="356"/>
      <c r="Y39" s="356"/>
      <c r="Z39" s="356"/>
    </row>
    <row r="40" spans="1:26" ht="17.25" customHeight="1">
      <c r="A40" s="395">
        <v>3</v>
      </c>
      <c r="B40" s="396">
        <f>MEDIAN('inputData(1)'!E18:E22)</f>
        <v>2.9230769230769234</v>
      </c>
      <c r="C40" s="397" t="str">
        <f>VLOOKUP(B40,'inputData(1)'!$E$18:$F$22,2,FALSE)</f>
        <v>การพัฒนาด้านอาชีพ</v>
      </c>
      <c r="D40" s="398"/>
      <c r="E40" s="399"/>
      <c r="F40" s="559" t="str">
        <f>VLOOKUP(B40,'inputData(1)'!$B$25:$D$29,3,FALSE)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0" s="560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  <c r="S40" s="560"/>
      <c r="T40" s="560"/>
      <c r="U40" s="560"/>
      <c r="V40" s="560"/>
      <c r="W40" s="561"/>
      <c r="X40" s="356"/>
      <c r="Y40" s="356"/>
      <c r="Z40" s="356"/>
    </row>
    <row r="41" spans="1:26" ht="17.25" customHeight="1">
      <c r="A41" s="400"/>
      <c r="B41" s="401"/>
      <c r="C41" s="402"/>
      <c r="D41" s="402"/>
      <c r="E41" s="402"/>
      <c r="F41" s="562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4"/>
      <c r="X41" s="356"/>
      <c r="Y41" s="356"/>
      <c r="Z41" s="356"/>
    </row>
    <row r="42" spans="1:26" ht="17.25" customHeight="1">
      <c r="A42" s="395">
        <v>4</v>
      </c>
      <c r="B42" s="396">
        <f>SMALL('inputData(1)'!E18:E22,4)</f>
        <v>2.9545454545454546</v>
      </c>
      <c r="C42" s="397" t="str">
        <f>VLOOKUP(B42,'inputData(1)'!$E$18:$F$22,2,FALSE)</f>
        <v>การบริหารจัดการชุมชน</v>
      </c>
      <c r="D42" s="398"/>
      <c r="E42" s="399"/>
      <c r="F42" s="559" t="str">
        <f>VLOOKUP(B42,'inputData(1)'!$B$25:$D$29,3,FALSE)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G42" s="560"/>
      <c r="H42" s="560"/>
      <c r="I42" s="560"/>
      <c r="J42" s="560"/>
      <c r="K42" s="560"/>
      <c r="L42" s="560"/>
      <c r="M42" s="560"/>
      <c r="N42" s="560"/>
      <c r="O42" s="560"/>
      <c r="P42" s="560"/>
      <c r="Q42" s="560"/>
      <c r="R42" s="560"/>
      <c r="S42" s="560"/>
      <c r="T42" s="560"/>
      <c r="U42" s="560"/>
      <c r="V42" s="560"/>
      <c r="W42" s="561"/>
      <c r="X42" s="356"/>
      <c r="Y42" s="356"/>
      <c r="Z42" s="356"/>
    </row>
    <row r="43" spans="1:26" ht="17.25" customHeight="1">
      <c r="A43" s="400"/>
      <c r="B43" s="401"/>
      <c r="C43" s="402"/>
      <c r="D43" s="402"/>
      <c r="E43" s="402"/>
      <c r="F43" s="562"/>
      <c r="G43" s="563"/>
      <c r="H43" s="563"/>
      <c r="I43" s="563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  <c r="W43" s="564"/>
      <c r="X43" s="356"/>
      <c r="Y43" s="356"/>
      <c r="Z43" s="356"/>
    </row>
    <row r="44" spans="1:26" ht="17.25" customHeight="1">
      <c r="A44" s="395">
        <v>5</v>
      </c>
      <c r="B44" s="396">
        <f>MAX('inputData(1)'!E18:E22)</f>
        <v>3</v>
      </c>
      <c r="C44" s="397" t="str">
        <f>VLOOKUP(B44,'inputData(1)'!$E$18:$F$22,2,FALSE)</f>
        <v>การจัดการทุนชุมชน</v>
      </c>
      <c r="D44" s="398"/>
      <c r="E44" s="399"/>
      <c r="F44" s="559" t="str">
        <f>VLOOKUP(B44,'inputData(1)'!$B$25:$D$29,3,FALSE)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G44" s="560"/>
      <c r="H44" s="560"/>
      <c r="I44" s="560"/>
      <c r="J44" s="560"/>
      <c r="K44" s="560"/>
      <c r="L44" s="560"/>
      <c r="M44" s="560"/>
      <c r="N44" s="560"/>
      <c r="O44" s="560"/>
      <c r="P44" s="560"/>
      <c r="Q44" s="560"/>
      <c r="R44" s="560"/>
      <c r="S44" s="560"/>
      <c r="T44" s="560"/>
      <c r="U44" s="560"/>
      <c r="V44" s="560"/>
      <c r="W44" s="561"/>
      <c r="X44" s="390"/>
      <c r="Y44" s="390"/>
      <c r="Z44" s="390"/>
    </row>
    <row r="45" spans="1:26" ht="17.25" customHeight="1">
      <c r="A45" s="400"/>
      <c r="B45" s="402"/>
      <c r="C45" s="402"/>
      <c r="D45" s="402"/>
      <c r="E45" s="402"/>
      <c r="F45" s="562"/>
      <c r="G45" s="563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4"/>
      <c r="X45" s="390"/>
      <c r="Y45" s="390"/>
      <c r="Z45" s="390"/>
    </row>
    <row r="46" spans="1:26" ht="21.75" customHeight="1">
      <c r="A46" s="390"/>
      <c r="B46" s="555" t="s">
        <v>454</v>
      </c>
      <c r="C46" s="546"/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6"/>
      <c r="T46" s="546"/>
      <c r="U46" s="546"/>
      <c r="V46" s="546"/>
      <c r="W46" s="547"/>
      <c r="X46" s="390"/>
      <c r="Y46" s="390"/>
      <c r="Z46" s="390"/>
    </row>
    <row r="47" spans="1:26" ht="12.75" customHeight="1">
      <c r="A47" s="390"/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90"/>
    </row>
    <row r="48" spans="1:26" ht="12.75" customHeight="1">
      <c r="A48" s="390"/>
      <c r="B48" s="390"/>
      <c r="C48" s="390"/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0"/>
      <c r="T48" s="390"/>
      <c r="U48" s="390"/>
      <c r="V48" s="390"/>
      <c r="W48" s="390"/>
      <c r="X48" s="390"/>
      <c r="Y48" s="390"/>
      <c r="Z48" s="390"/>
    </row>
    <row r="49" spans="1:26" ht="12.75" customHeight="1">
      <c r="A49" s="390"/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90"/>
    </row>
    <row r="50" spans="1:26" ht="12.75" customHeight="1">
      <c r="A50" s="390"/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0"/>
      <c r="T50" s="390"/>
      <c r="U50" s="390"/>
      <c r="V50" s="390"/>
      <c r="W50" s="390"/>
      <c r="X50" s="390"/>
      <c r="Y50" s="390"/>
      <c r="Z50" s="390"/>
    </row>
    <row r="51" spans="1:26" ht="12.75" customHeight="1">
      <c r="A51" s="390"/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</row>
    <row r="52" spans="1:26" ht="12.75" customHeight="1">
      <c r="A52" s="390"/>
      <c r="B52" s="390"/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90"/>
    </row>
    <row r="53" spans="1:26" ht="12.75" customHeight="1">
      <c r="A53" s="390"/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</row>
    <row r="54" spans="1:26" ht="12.75" customHeight="1">
      <c r="A54" s="390"/>
      <c r="B54" s="390"/>
      <c r="C54" s="390"/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</row>
    <row r="55" spans="1:26" ht="12.75" customHeight="1">
      <c r="A55" s="390"/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</row>
    <row r="56" spans="1:26" ht="12.75" customHeight="1">
      <c r="A56" s="390"/>
      <c r="B56" s="390"/>
      <c r="C56" s="390"/>
      <c r="D56" s="390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</row>
    <row r="57" spans="1:26" ht="12.75" customHeight="1">
      <c r="A57" s="390"/>
      <c r="B57" s="390"/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</row>
    <row r="58" spans="1:26" ht="12.75" customHeight="1">
      <c r="A58" s="390"/>
      <c r="B58" s="390"/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</row>
    <row r="59" spans="1:26" ht="12.75" customHeight="1">
      <c r="A59" s="390"/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57"/>
      <c r="Q59" s="390"/>
      <c r="R59" s="390"/>
      <c r="S59" s="390"/>
      <c r="T59" s="390"/>
      <c r="U59" s="390"/>
      <c r="V59" s="390"/>
      <c r="W59" s="390"/>
      <c r="X59" s="390"/>
      <c r="Y59" s="390"/>
      <c r="Z59" s="390"/>
    </row>
    <row r="60" spans="1:26" ht="12.75" customHeight="1">
      <c r="A60" s="390"/>
      <c r="B60" s="390"/>
      <c r="C60" s="390"/>
      <c r="D60" s="390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90"/>
      <c r="X60" s="390"/>
      <c r="Y60" s="390"/>
      <c r="Z60" s="390"/>
    </row>
    <row r="61" spans="1:26" ht="12.75" customHeight="1">
      <c r="A61" s="390"/>
      <c r="B61" s="390"/>
      <c r="C61" s="390"/>
      <c r="D61" s="390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</row>
    <row r="62" spans="1:26" ht="12.75" customHeight="1">
      <c r="A62" s="390"/>
      <c r="B62" s="390"/>
      <c r="C62" s="390"/>
      <c r="D62" s="390"/>
      <c r="E62" s="390"/>
      <c r="F62" s="390"/>
      <c r="G62" s="390"/>
      <c r="H62" s="390"/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</row>
    <row r="63" spans="1:26" ht="12.75" customHeight="1">
      <c r="A63" s="390"/>
      <c r="B63" s="390"/>
      <c r="C63" s="390"/>
      <c r="D63" s="390"/>
      <c r="E63" s="390"/>
      <c r="F63" s="390"/>
      <c r="G63" s="390"/>
      <c r="H63" s="390"/>
      <c r="I63" s="390"/>
      <c r="J63" s="390"/>
      <c r="K63" s="390"/>
      <c r="L63" s="390"/>
      <c r="M63" s="390"/>
      <c r="N63" s="390"/>
      <c r="O63" s="390"/>
      <c r="P63" s="390"/>
      <c r="Q63" s="390"/>
      <c r="R63" s="390"/>
      <c r="S63" s="390"/>
      <c r="T63" s="390"/>
      <c r="U63" s="390"/>
      <c r="V63" s="390"/>
      <c r="W63" s="390"/>
      <c r="X63" s="390"/>
      <c r="Y63" s="390"/>
      <c r="Z63" s="390"/>
    </row>
    <row r="64" spans="1:26" ht="12.75" customHeight="1">
      <c r="A64" s="390"/>
      <c r="B64" s="390"/>
      <c r="C64" s="390"/>
      <c r="D64" s="390"/>
      <c r="E64" s="390"/>
      <c r="F64" s="390"/>
      <c r="G64" s="390"/>
      <c r="H64" s="390"/>
      <c r="I64" s="390"/>
      <c r="J64" s="390"/>
      <c r="K64" s="390"/>
      <c r="L64" s="390"/>
      <c r="M64" s="390"/>
      <c r="N64" s="390"/>
      <c r="O64" s="390"/>
      <c r="P64" s="390"/>
      <c r="Q64" s="390"/>
      <c r="R64" s="390"/>
      <c r="S64" s="390"/>
      <c r="T64" s="390"/>
      <c r="U64" s="390"/>
      <c r="V64" s="390"/>
      <c r="W64" s="390"/>
      <c r="X64" s="390"/>
      <c r="Y64" s="390"/>
      <c r="Z64" s="390"/>
    </row>
    <row r="65" spans="1:26" ht="12.75" customHeight="1">
      <c r="A65" s="390"/>
      <c r="B65" s="390"/>
      <c r="C65" s="390"/>
      <c r="D65" s="390"/>
      <c r="E65" s="390"/>
      <c r="F65" s="390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90"/>
    </row>
    <row r="66" spans="1:26" ht="12.75" customHeight="1">
      <c r="A66" s="390"/>
      <c r="B66" s="390"/>
      <c r="C66" s="390"/>
      <c r="D66" s="390"/>
      <c r="E66" s="390"/>
      <c r="F66" s="390"/>
      <c r="G66" s="390"/>
      <c r="H66" s="390"/>
      <c r="I66" s="390"/>
      <c r="J66" s="390"/>
      <c r="K66" s="390"/>
      <c r="L66" s="390"/>
      <c r="M66" s="390"/>
      <c r="N66" s="390"/>
      <c r="O66" s="390"/>
      <c r="P66" s="390"/>
      <c r="Q66" s="390"/>
      <c r="R66" s="390"/>
      <c r="S66" s="390"/>
      <c r="T66" s="390"/>
      <c r="U66" s="390"/>
      <c r="V66" s="390"/>
      <c r="W66" s="390"/>
      <c r="X66" s="390"/>
      <c r="Y66" s="390"/>
      <c r="Z66" s="390"/>
    </row>
    <row r="67" spans="1:26" ht="12.75" customHeight="1">
      <c r="A67" s="390"/>
      <c r="B67" s="390"/>
      <c r="C67" s="390"/>
      <c r="D67" s="390"/>
      <c r="E67" s="390"/>
      <c r="F67" s="390"/>
      <c r="G67" s="390"/>
      <c r="H67" s="390"/>
      <c r="I67" s="390"/>
      <c r="J67" s="390"/>
      <c r="K67" s="390"/>
      <c r="L67" s="390"/>
      <c r="M67" s="390"/>
      <c r="N67" s="390"/>
      <c r="O67" s="390"/>
      <c r="P67" s="390"/>
      <c r="Q67" s="390"/>
      <c r="R67" s="390"/>
      <c r="S67" s="390"/>
      <c r="T67" s="390"/>
      <c r="U67" s="390"/>
      <c r="V67" s="390"/>
      <c r="W67" s="390"/>
      <c r="X67" s="390"/>
      <c r="Y67" s="390"/>
      <c r="Z67" s="390"/>
    </row>
    <row r="68" spans="1:26" ht="12.75" customHeight="1">
      <c r="A68" s="390"/>
      <c r="B68" s="390"/>
      <c r="C68" s="390"/>
      <c r="D68" s="390"/>
      <c r="E68" s="390"/>
      <c r="F68" s="390"/>
      <c r="G68" s="390"/>
      <c r="H68" s="390"/>
      <c r="I68" s="390"/>
      <c r="J68" s="390"/>
      <c r="K68" s="390"/>
      <c r="L68" s="390"/>
      <c r="M68" s="390"/>
      <c r="N68" s="390"/>
      <c r="O68" s="390"/>
      <c r="P68" s="390"/>
      <c r="Q68" s="390"/>
      <c r="R68" s="390"/>
      <c r="S68" s="390"/>
      <c r="T68" s="390"/>
      <c r="U68" s="390"/>
      <c r="V68" s="390"/>
      <c r="W68" s="390"/>
      <c r="X68" s="390"/>
      <c r="Y68" s="390"/>
      <c r="Z68" s="390"/>
    </row>
    <row r="69" spans="1:26" ht="12.75" customHeight="1">
      <c r="A69" s="390"/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N69" s="390"/>
      <c r="O69" s="390"/>
      <c r="P69" s="390"/>
      <c r="Q69" s="390"/>
      <c r="R69" s="390"/>
      <c r="S69" s="390"/>
      <c r="T69" s="390"/>
      <c r="U69" s="390"/>
      <c r="V69" s="390"/>
      <c r="W69" s="390"/>
      <c r="X69" s="390"/>
      <c r="Y69" s="390"/>
      <c r="Z69" s="390"/>
    </row>
    <row r="70" spans="1:26" ht="12.75" customHeight="1">
      <c r="A70" s="390"/>
      <c r="B70" s="390"/>
      <c r="C70" s="390"/>
      <c r="D70" s="390"/>
      <c r="E70" s="390"/>
      <c r="F70" s="390"/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0"/>
      <c r="R70" s="390"/>
      <c r="S70" s="390"/>
      <c r="T70" s="390"/>
      <c r="U70" s="390"/>
      <c r="V70" s="390"/>
      <c r="W70" s="390"/>
      <c r="X70" s="390"/>
      <c r="Y70" s="390"/>
      <c r="Z70" s="390"/>
    </row>
    <row r="71" spans="1:26" ht="12.75" customHeight="1">
      <c r="A71" s="390"/>
      <c r="B71" s="390"/>
      <c r="C71" s="390"/>
      <c r="D71" s="390"/>
      <c r="E71" s="390"/>
      <c r="F71" s="390"/>
      <c r="G71" s="390"/>
      <c r="H71" s="390"/>
      <c r="I71" s="390"/>
      <c r="J71" s="390"/>
      <c r="K71" s="390"/>
      <c r="L71" s="390"/>
      <c r="M71" s="390"/>
      <c r="N71" s="390"/>
      <c r="O71" s="390"/>
      <c r="P71" s="390"/>
      <c r="Q71" s="390"/>
      <c r="R71" s="390"/>
      <c r="S71" s="390"/>
      <c r="T71" s="390"/>
      <c r="U71" s="390"/>
      <c r="V71" s="390"/>
      <c r="W71" s="390"/>
      <c r="X71" s="390"/>
      <c r="Y71" s="390"/>
      <c r="Z71" s="390"/>
    </row>
    <row r="72" spans="1:26" ht="12.75" customHeight="1">
      <c r="A72" s="390"/>
      <c r="B72" s="390"/>
      <c r="C72" s="390"/>
      <c r="D72" s="390"/>
      <c r="E72" s="390"/>
      <c r="F72" s="390"/>
      <c r="G72" s="390"/>
      <c r="H72" s="390"/>
      <c r="I72" s="390"/>
      <c r="J72" s="390"/>
      <c r="K72" s="390"/>
      <c r="L72" s="390"/>
      <c r="M72" s="390"/>
      <c r="N72" s="390"/>
      <c r="O72" s="390"/>
      <c r="P72" s="390"/>
      <c r="Q72" s="390"/>
      <c r="R72" s="390"/>
      <c r="S72" s="390"/>
      <c r="T72" s="390"/>
      <c r="U72" s="390"/>
      <c r="V72" s="390"/>
      <c r="W72" s="390"/>
      <c r="X72" s="390"/>
      <c r="Y72" s="390"/>
      <c r="Z72" s="390"/>
    </row>
    <row r="73" spans="1:26" ht="12.75" customHeight="1">
      <c r="A73" s="390"/>
      <c r="B73" s="390"/>
      <c r="C73" s="390"/>
      <c r="D73" s="390"/>
      <c r="E73" s="390"/>
      <c r="F73" s="390"/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390"/>
      <c r="R73" s="390"/>
      <c r="S73" s="390"/>
      <c r="T73" s="390"/>
      <c r="U73" s="390"/>
      <c r="V73" s="390"/>
      <c r="W73" s="390"/>
      <c r="X73" s="390"/>
      <c r="Y73" s="390"/>
      <c r="Z73" s="390"/>
    </row>
    <row r="74" spans="1:26" ht="12.75" customHeight="1">
      <c r="A74" s="390"/>
      <c r="B74" s="390"/>
      <c r="C74" s="390"/>
      <c r="D74" s="390"/>
      <c r="E74" s="390"/>
      <c r="F74" s="390"/>
      <c r="G74" s="390"/>
      <c r="H74" s="390"/>
      <c r="I74" s="390"/>
      <c r="J74" s="390"/>
      <c r="K74" s="390"/>
      <c r="L74" s="390"/>
      <c r="M74" s="390"/>
      <c r="N74" s="390"/>
      <c r="O74" s="390"/>
      <c r="P74" s="390"/>
      <c r="Q74" s="390"/>
      <c r="R74" s="390"/>
      <c r="S74" s="390"/>
      <c r="T74" s="390"/>
      <c r="U74" s="390"/>
      <c r="V74" s="390"/>
      <c r="W74" s="390"/>
      <c r="X74" s="390"/>
      <c r="Y74" s="390"/>
      <c r="Z74" s="390"/>
    </row>
    <row r="75" spans="1:26" ht="12.75" customHeight="1">
      <c r="A75" s="390"/>
      <c r="B75" s="390"/>
      <c r="C75" s="390"/>
      <c r="D75" s="390"/>
      <c r="E75" s="390"/>
      <c r="F75" s="390"/>
      <c r="G75" s="390"/>
      <c r="H75" s="390"/>
      <c r="I75" s="390"/>
      <c r="J75" s="390"/>
      <c r="K75" s="390"/>
      <c r="L75" s="390"/>
      <c r="M75" s="390"/>
      <c r="N75" s="390"/>
      <c r="O75" s="390"/>
      <c r="P75" s="390"/>
      <c r="Q75" s="390"/>
      <c r="R75" s="390"/>
      <c r="S75" s="390"/>
      <c r="T75" s="390"/>
      <c r="U75" s="390"/>
      <c r="V75" s="390"/>
      <c r="W75" s="390"/>
      <c r="X75" s="390"/>
      <c r="Y75" s="390"/>
      <c r="Z75" s="390"/>
    </row>
    <row r="76" spans="1:26" ht="12.75" customHeight="1">
      <c r="A76" s="390"/>
      <c r="B76" s="390"/>
      <c r="C76" s="390"/>
      <c r="D76" s="390"/>
      <c r="E76" s="390"/>
      <c r="F76" s="390"/>
      <c r="G76" s="390"/>
      <c r="H76" s="390"/>
      <c r="I76" s="390"/>
      <c r="J76" s="390"/>
      <c r="K76" s="390"/>
      <c r="L76" s="390"/>
      <c r="M76" s="390"/>
      <c r="N76" s="390"/>
      <c r="O76" s="390"/>
      <c r="P76" s="390"/>
      <c r="Q76" s="390"/>
      <c r="R76" s="390"/>
      <c r="S76" s="390"/>
      <c r="T76" s="390"/>
      <c r="U76" s="390"/>
      <c r="V76" s="390"/>
      <c r="W76" s="390"/>
      <c r="X76" s="390"/>
      <c r="Y76" s="390"/>
      <c r="Z76" s="390"/>
    </row>
    <row r="77" spans="1:26" ht="12.75" customHeight="1">
      <c r="A77" s="390"/>
      <c r="B77" s="390"/>
      <c r="C77" s="390"/>
      <c r="D77" s="390"/>
      <c r="E77" s="390"/>
      <c r="F77" s="390"/>
      <c r="G77" s="390"/>
      <c r="H77" s="390"/>
      <c r="I77" s="390"/>
      <c r="J77" s="390"/>
      <c r="K77" s="390"/>
      <c r="L77" s="390"/>
      <c r="M77" s="390"/>
      <c r="N77" s="390"/>
      <c r="O77" s="390"/>
      <c r="P77" s="390"/>
      <c r="Q77" s="390"/>
      <c r="R77" s="390"/>
      <c r="S77" s="390"/>
      <c r="T77" s="390"/>
      <c r="U77" s="390"/>
      <c r="V77" s="390"/>
      <c r="W77" s="390"/>
      <c r="X77" s="390"/>
      <c r="Y77" s="390"/>
      <c r="Z77" s="390"/>
    </row>
    <row r="78" spans="1:26" ht="12.75" customHeight="1">
      <c r="A78" s="390"/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0"/>
      <c r="R78" s="390"/>
      <c r="S78" s="390"/>
      <c r="T78" s="390"/>
      <c r="U78" s="390"/>
      <c r="V78" s="390"/>
      <c r="W78" s="390"/>
      <c r="X78" s="390"/>
      <c r="Y78" s="390"/>
      <c r="Z78" s="390"/>
    </row>
    <row r="79" spans="1:26" ht="12.75" customHeight="1">
      <c r="A79" s="390"/>
      <c r="B79" s="390"/>
      <c r="C79" s="390"/>
      <c r="D79" s="390"/>
      <c r="E79" s="390"/>
      <c r="F79" s="390"/>
      <c r="G79" s="390"/>
      <c r="H79" s="390"/>
      <c r="I79" s="390"/>
      <c r="J79" s="390"/>
      <c r="K79" s="390"/>
      <c r="L79" s="390"/>
      <c r="M79" s="390"/>
      <c r="N79" s="390"/>
      <c r="O79" s="390"/>
      <c r="P79" s="390"/>
      <c r="Q79" s="390"/>
      <c r="R79" s="390"/>
      <c r="S79" s="390"/>
      <c r="T79" s="390"/>
      <c r="U79" s="390"/>
      <c r="V79" s="390"/>
      <c r="W79" s="390"/>
      <c r="X79" s="390"/>
      <c r="Y79" s="390"/>
      <c r="Z79" s="390"/>
    </row>
    <row r="80" spans="1:26" ht="12.75" customHeight="1">
      <c r="A80" s="390"/>
      <c r="B80" s="390"/>
      <c r="C80" s="390"/>
      <c r="D80" s="390"/>
      <c r="E80" s="390"/>
      <c r="F80" s="390"/>
      <c r="G80" s="390"/>
      <c r="H80" s="390"/>
      <c r="I80" s="390"/>
      <c r="J80" s="390"/>
      <c r="K80" s="390"/>
      <c r="L80" s="390"/>
      <c r="M80" s="390"/>
      <c r="N80" s="390"/>
      <c r="O80" s="390"/>
      <c r="P80" s="390"/>
      <c r="Q80" s="390"/>
      <c r="R80" s="390"/>
      <c r="S80" s="390"/>
      <c r="T80" s="390"/>
      <c r="U80" s="390"/>
      <c r="V80" s="390"/>
      <c r="W80" s="390"/>
      <c r="X80" s="390"/>
      <c r="Y80" s="390"/>
      <c r="Z80" s="390"/>
    </row>
    <row r="81" spans="1:26" ht="12.75" customHeight="1">
      <c r="A81" s="390"/>
      <c r="B81" s="390"/>
      <c r="C81" s="390"/>
      <c r="D81" s="390"/>
      <c r="E81" s="390"/>
      <c r="F81" s="390"/>
      <c r="G81" s="390"/>
      <c r="H81" s="390"/>
      <c r="I81" s="390"/>
      <c r="J81" s="390"/>
      <c r="K81" s="390"/>
      <c r="L81" s="390"/>
      <c r="M81" s="390"/>
      <c r="N81" s="390"/>
      <c r="O81" s="390"/>
      <c r="P81" s="390"/>
      <c r="Q81" s="390"/>
      <c r="R81" s="390"/>
      <c r="S81" s="390"/>
      <c r="T81" s="390"/>
      <c r="U81" s="390"/>
      <c r="V81" s="390"/>
      <c r="W81" s="390"/>
      <c r="X81" s="390"/>
      <c r="Y81" s="390"/>
      <c r="Z81" s="390"/>
    </row>
    <row r="82" spans="1:26" ht="12.75" customHeight="1">
      <c r="A82" s="390"/>
      <c r="B82" s="390"/>
      <c r="C82" s="390"/>
      <c r="D82" s="390"/>
      <c r="E82" s="390"/>
      <c r="F82" s="390"/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390"/>
      <c r="R82" s="390"/>
      <c r="S82" s="390"/>
      <c r="T82" s="390"/>
      <c r="U82" s="390"/>
      <c r="V82" s="390"/>
      <c r="W82" s="390"/>
      <c r="X82" s="390"/>
      <c r="Y82" s="390"/>
      <c r="Z82" s="390"/>
    </row>
    <row r="83" spans="1:26" ht="12.75" customHeight="1">
      <c r="A83" s="390"/>
      <c r="B83" s="390"/>
      <c r="C83" s="390"/>
      <c r="D83" s="390"/>
      <c r="E83" s="390"/>
      <c r="F83" s="390"/>
      <c r="G83" s="390"/>
      <c r="H83" s="390"/>
      <c r="I83" s="390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  <c r="V83" s="390"/>
      <c r="W83" s="390"/>
      <c r="X83" s="390"/>
      <c r="Y83" s="390"/>
      <c r="Z83" s="390"/>
    </row>
    <row r="84" spans="1:26" ht="12.75" customHeight="1">
      <c r="A84" s="390"/>
      <c r="B84" s="390"/>
      <c r="C84" s="390"/>
      <c r="D84" s="390"/>
      <c r="E84" s="390"/>
      <c r="F84" s="390"/>
      <c r="G84" s="390"/>
      <c r="H84" s="390"/>
      <c r="I84" s="390"/>
      <c r="J84" s="390"/>
      <c r="K84" s="390"/>
      <c r="L84" s="390"/>
      <c r="M84" s="390"/>
      <c r="N84" s="390"/>
      <c r="O84" s="390"/>
      <c r="P84" s="390"/>
      <c r="Q84" s="390"/>
      <c r="R84" s="390"/>
      <c r="S84" s="390"/>
      <c r="T84" s="390"/>
      <c r="U84" s="390"/>
      <c r="V84" s="390"/>
      <c r="W84" s="390"/>
      <c r="X84" s="390"/>
      <c r="Y84" s="390"/>
      <c r="Z84" s="390"/>
    </row>
    <row r="85" spans="1:26" ht="12.75" customHeight="1">
      <c r="A85" s="390"/>
      <c r="B85" s="390"/>
      <c r="C85" s="390"/>
      <c r="D85" s="390"/>
      <c r="E85" s="390"/>
      <c r="F85" s="390"/>
      <c r="G85" s="390"/>
      <c r="H85" s="390"/>
      <c r="I85" s="390"/>
      <c r="J85" s="390"/>
      <c r="K85" s="390"/>
      <c r="L85" s="390"/>
      <c r="M85" s="390"/>
      <c r="N85" s="390"/>
      <c r="O85" s="390"/>
      <c r="P85" s="390"/>
      <c r="Q85" s="390"/>
      <c r="R85" s="390"/>
      <c r="S85" s="390"/>
      <c r="T85" s="390"/>
      <c r="U85" s="390"/>
      <c r="V85" s="390"/>
      <c r="W85" s="390"/>
      <c r="X85" s="390"/>
      <c r="Y85" s="390"/>
      <c r="Z85" s="390"/>
    </row>
    <row r="86" spans="1:26" ht="12.75" customHeight="1">
      <c r="A86" s="390"/>
      <c r="B86" s="390"/>
      <c r="C86" s="390"/>
      <c r="D86" s="390"/>
      <c r="E86" s="390"/>
      <c r="F86" s="390"/>
      <c r="G86" s="390"/>
      <c r="H86" s="390"/>
      <c r="I86" s="390"/>
      <c r="J86" s="390"/>
      <c r="K86" s="390"/>
      <c r="L86" s="390"/>
      <c r="M86" s="390"/>
      <c r="N86" s="390"/>
      <c r="O86" s="390"/>
      <c r="P86" s="390"/>
      <c r="Q86" s="390"/>
      <c r="R86" s="390"/>
      <c r="S86" s="390"/>
      <c r="T86" s="390"/>
      <c r="U86" s="390"/>
      <c r="V86" s="390"/>
      <c r="W86" s="390"/>
      <c r="X86" s="390"/>
      <c r="Y86" s="390"/>
      <c r="Z86" s="390"/>
    </row>
    <row r="87" spans="1:26" ht="12.75" customHeight="1">
      <c r="A87" s="390"/>
      <c r="B87" s="390"/>
      <c r="C87" s="390"/>
      <c r="D87" s="390"/>
      <c r="E87" s="390"/>
      <c r="F87" s="390"/>
      <c r="G87" s="390"/>
      <c r="H87" s="390"/>
      <c r="I87" s="390"/>
      <c r="J87" s="390"/>
      <c r="K87" s="390"/>
      <c r="L87" s="390"/>
      <c r="M87" s="390"/>
      <c r="N87" s="390"/>
      <c r="O87" s="390"/>
      <c r="P87" s="390"/>
      <c r="Q87" s="390"/>
      <c r="R87" s="390"/>
      <c r="S87" s="390"/>
      <c r="T87" s="390"/>
      <c r="U87" s="390"/>
      <c r="V87" s="390"/>
      <c r="W87" s="390"/>
      <c r="X87" s="390"/>
      <c r="Y87" s="390"/>
      <c r="Z87" s="390"/>
    </row>
    <row r="88" spans="1:26" ht="12.75" customHeight="1">
      <c r="A88" s="390"/>
      <c r="B88" s="390"/>
      <c r="C88" s="390"/>
      <c r="D88" s="390"/>
      <c r="E88" s="390"/>
      <c r="F88" s="390"/>
      <c r="G88" s="390"/>
      <c r="H88" s="390"/>
      <c r="I88" s="390"/>
      <c r="J88" s="390"/>
      <c r="K88" s="390"/>
      <c r="L88" s="390"/>
      <c r="M88" s="390"/>
      <c r="N88" s="390"/>
      <c r="O88" s="390"/>
      <c r="P88" s="390"/>
      <c r="Q88" s="390"/>
      <c r="R88" s="390"/>
      <c r="S88" s="390"/>
      <c r="T88" s="390"/>
      <c r="U88" s="390"/>
      <c r="V88" s="390"/>
      <c r="W88" s="390"/>
      <c r="X88" s="390"/>
      <c r="Y88" s="390"/>
      <c r="Z88" s="390"/>
    </row>
    <row r="89" spans="1:26" ht="12.75" customHeight="1">
      <c r="A89" s="390"/>
      <c r="B89" s="390"/>
      <c r="C89" s="390"/>
      <c r="D89" s="390"/>
      <c r="E89" s="390"/>
      <c r="F89" s="390"/>
      <c r="G89" s="390"/>
      <c r="H89" s="390"/>
      <c r="I89" s="390"/>
      <c r="J89" s="390"/>
      <c r="K89" s="390"/>
      <c r="L89" s="390"/>
      <c r="M89" s="390"/>
      <c r="N89" s="390"/>
      <c r="O89" s="390"/>
      <c r="P89" s="390"/>
      <c r="Q89" s="390"/>
      <c r="R89" s="390"/>
      <c r="S89" s="390"/>
      <c r="T89" s="390"/>
      <c r="U89" s="390"/>
      <c r="V89" s="390"/>
      <c r="W89" s="390"/>
      <c r="X89" s="390"/>
      <c r="Y89" s="390"/>
      <c r="Z89" s="390"/>
    </row>
    <row r="90" spans="1:26" ht="12.75" customHeight="1">
      <c r="A90" s="390"/>
      <c r="B90" s="390"/>
      <c r="C90" s="390"/>
      <c r="D90" s="390"/>
      <c r="E90" s="390"/>
      <c r="F90" s="390"/>
      <c r="G90" s="390"/>
      <c r="H90" s="390"/>
      <c r="I90" s="390"/>
      <c r="J90" s="390"/>
      <c r="K90" s="390"/>
      <c r="L90" s="390"/>
      <c r="M90" s="390"/>
      <c r="N90" s="390"/>
      <c r="O90" s="390"/>
      <c r="P90" s="390"/>
      <c r="Q90" s="390"/>
      <c r="R90" s="390"/>
      <c r="S90" s="390"/>
      <c r="T90" s="390"/>
      <c r="U90" s="390"/>
      <c r="V90" s="390"/>
      <c r="W90" s="390"/>
      <c r="X90" s="390"/>
      <c r="Y90" s="390"/>
      <c r="Z90" s="390"/>
    </row>
    <row r="91" spans="1:26" ht="12.75" customHeight="1">
      <c r="A91" s="390"/>
      <c r="B91" s="390"/>
      <c r="C91" s="390"/>
      <c r="D91" s="390"/>
      <c r="E91" s="390"/>
      <c r="F91" s="390"/>
      <c r="G91" s="390"/>
      <c r="H91" s="390"/>
      <c r="I91" s="390"/>
      <c r="J91" s="390"/>
      <c r="K91" s="390"/>
      <c r="L91" s="390"/>
      <c r="M91" s="390"/>
      <c r="N91" s="390"/>
      <c r="O91" s="390"/>
      <c r="P91" s="390"/>
      <c r="Q91" s="390"/>
      <c r="R91" s="390"/>
      <c r="S91" s="390"/>
      <c r="T91" s="390"/>
      <c r="U91" s="390"/>
      <c r="V91" s="390"/>
      <c r="W91" s="390"/>
      <c r="X91" s="390"/>
      <c r="Y91" s="390"/>
      <c r="Z91" s="390"/>
    </row>
    <row r="92" spans="1:26" ht="12.75" customHeight="1">
      <c r="A92" s="390"/>
      <c r="B92" s="390"/>
      <c r="C92" s="390"/>
      <c r="D92" s="390"/>
      <c r="E92" s="390"/>
      <c r="F92" s="390"/>
      <c r="G92" s="390"/>
      <c r="H92" s="390"/>
      <c r="I92" s="390"/>
      <c r="J92" s="390"/>
      <c r="K92" s="390"/>
      <c r="L92" s="390"/>
      <c r="M92" s="390"/>
      <c r="N92" s="390"/>
      <c r="O92" s="390"/>
      <c r="P92" s="390"/>
      <c r="Q92" s="390"/>
      <c r="R92" s="390"/>
      <c r="S92" s="390"/>
      <c r="T92" s="390"/>
      <c r="U92" s="390"/>
      <c r="V92" s="390"/>
      <c r="W92" s="390"/>
      <c r="X92" s="390"/>
      <c r="Y92" s="390"/>
      <c r="Z92" s="390"/>
    </row>
    <row r="93" spans="1:26" ht="12.75" customHeight="1">
      <c r="A93" s="390"/>
      <c r="B93" s="390"/>
      <c r="C93" s="390"/>
      <c r="D93" s="390"/>
      <c r="E93" s="390"/>
      <c r="F93" s="390"/>
      <c r="G93" s="390"/>
      <c r="H93" s="390"/>
      <c r="I93" s="390"/>
      <c r="J93" s="390"/>
      <c r="K93" s="390"/>
      <c r="L93" s="390"/>
      <c r="M93" s="390"/>
      <c r="N93" s="390"/>
      <c r="O93" s="390"/>
      <c r="P93" s="390"/>
      <c r="Q93" s="390"/>
      <c r="R93" s="390"/>
      <c r="S93" s="390"/>
      <c r="T93" s="390"/>
      <c r="U93" s="390"/>
      <c r="V93" s="390"/>
      <c r="W93" s="390"/>
      <c r="X93" s="390"/>
      <c r="Y93" s="390"/>
      <c r="Z93" s="390"/>
    </row>
    <row r="94" spans="1:26" ht="12.75" customHeight="1">
      <c r="A94" s="390"/>
      <c r="B94" s="390"/>
      <c r="C94" s="390"/>
      <c r="D94" s="390"/>
      <c r="E94" s="390"/>
      <c r="F94" s="390"/>
      <c r="G94" s="390"/>
      <c r="H94" s="390"/>
      <c r="I94" s="390"/>
      <c r="J94" s="390"/>
      <c r="K94" s="390"/>
      <c r="L94" s="390"/>
      <c r="M94" s="390"/>
      <c r="N94" s="390"/>
      <c r="O94" s="390"/>
      <c r="P94" s="390"/>
      <c r="Q94" s="390"/>
      <c r="R94" s="390"/>
      <c r="S94" s="390"/>
      <c r="T94" s="390"/>
      <c r="U94" s="390"/>
      <c r="V94" s="390"/>
      <c r="W94" s="390"/>
      <c r="X94" s="390"/>
      <c r="Y94" s="390"/>
      <c r="Z94" s="390"/>
    </row>
    <row r="95" spans="1:26" ht="12.75" customHeight="1">
      <c r="A95" s="390"/>
      <c r="B95" s="390"/>
      <c r="C95" s="390"/>
      <c r="D95" s="390"/>
      <c r="E95" s="390"/>
      <c r="F95" s="390"/>
      <c r="G95" s="390"/>
      <c r="H95" s="390"/>
      <c r="I95" s="390"/>
      <c r="J95" s="390"/>
      <c r="K95" s="390"/>
      <c r="L95" s="390"/>
      <c r="M95" s="390"/>
      <c r="N95" s="390"/>
      <c r="O95" s="390"/>
      <c r="P95" s="390"/>
      <c r="Q95" s="390"/>
      <c r="R95" s="390"/>
      <c r="S95" s="390"/>
      <c r="T95" s="390"/>
      <c r="U95" s="390"/>
      <c r="V95" s="390"/>
      <c r="W95" s="390"/>
      <c r="X95" s="390"/>
      <c r="Y95" s="390"/>
      <c r="Z95" s="390"/>
    </row>
    <row r="96" spans="1:26" ht="12.75" customHeight="1">
      <c r="A96" s="390"/>
      <c r="B96" s="390"/>
      <c r="C96" s="390"/>
      <c r="D96" s="390"/>
      <c r="E96" s="390"/>
      <c r="F96" s="390"/>
      <c r="G96" s="390"/>
      <c r="H96" s="390"/>
      <c r="I96" s="390"/>
      <c r="J96" s="390"/>
      <c r="K96" s="390"/>
      <c r="L96" s="390"/>
      <c r="M96" s="390"/>
      <c r="N96" s="390"/>
      <c r="O96" s="390"/>
      <c r="P96" s="390"/>
      <c r="Q96" s="390"/>
      <c r="R96" s="390"/>
      <c r="S96" s="390"/>
      <c r="T96" s="390"/>
      <c r="U96" s="390"/>
      <c r="V96" s="390"/>
      <c r="W96" s="390"/>
      <c r="X96" s="390"/>
      <c r="Y96" s="390"/>
      <c r="Z96" s="390"/>
    </row>
    <row r="97" spans="1:26" ht="12.75" customHeight="1">
      <c r="A97" s="390"/>
      <c r="B97" s="390"/>
      <c r="C97" s="390"/>
      <c r="D97" s="390"/>
      <c r="E97" s="390"/>
      <c r="F97" s="390"/>
      <c r="G97" s="390"/>
      <c r="H97" s="390"/>
      <c r="I97" s="390"/>
      <c r="J97" s="390"/>
      <c r="K97" s="390"/>
      <c r="L97" s="390"/>
      <c r="M97" s="390"/>
      <c r="N97" s="390"/>
      <c r="O97" s="390"/>
      <c r="P97" s="390"/>
      <c r="Q97" s="390"/>
      <c r="R97" s="390"/>
      <c r="S97" s="390"/>
      <c r="T97" s="390"/>
      <c r="U97" s="390"/>
      <c r="V97" s="390"/>
      <c r="W97" s="390"/>
      <c r="X97" s="390"/>
      <c r="Y97" s="390"/>
      <c r="Z97" s="390"/>
    </row>
    <row r="98" spans="1:26" ht="12.75" customHeight="1">
      <c r="A98" s="390"/>
      <c r="B98" s="390"/>
      <c r="C98" s="390"/>
      <c r="D98" s="390"/>
      <c r="E98" s="390"/>
      <c r="F98" s="390"/>
      <c r="G98" s="390"/>
      <c r="H98" s="390"/>
      <c r="I98" s="390"/>
      <c r="J98" s="390"/>
      <c r="K98" s="390"/>
      <c r="L98" s="390"/>
      <c r="M98" s="390"/>
      <c r="N98" s="390"/>
      <c r="O98" s="390"/>
      <c r="P98" s="390"/>
      <c r="Q98" s="390"/>
      <c r="R98" s="390"/>
      <c r="S98" s="390"/>
      <c r="T98" s="390"/>
      <c r="U98" s="390"/>
      <c r="V98" s="390"/>
      <c r="W98" s="390"/>
      <c r="X98" s="390"/>
      <c r="Y98" s="390"/>
      <c r="Z98" s="390"/>
    </row>
    <row r="99" spans="1:26" ht="12.75" customHeight="1">
      <c r="A99" s="390"/>
      <c r="B99" s="390"/>
      <c r="C99" s="390"/>
      <c r="D99" s="390"/>
      <c r="E99" s="390"/>
      <c r="F99" s="390"/>
      <c r="G99" s="390"/>
      <c r="H99" s="390"/>
      <c r="I99" s="390"/>
      <c r="J99" s="390"/>
      <c r="K99" s="390"/>
      <c r="L99" s="390"/>
      <c r="M99" s="390"/>
      <c r="N99" s="390"/>
      <c r="O99" s="390"/>
      <c r="P99" s="390"/>
      <c r="Q99" s="390"/>
      <c r="R99" s="390"/>
      <c r="S99" s="390"/>
      <c r="T99" s="390"/>
      <c r="U99" s="390"/>
      <c r="V99" s="390"/>
      <c r="W99" s="390"/>
      <c r="X99" s="390"/>
      <c r="Y99" s="390"/>
      <c r="Z99" s="390"/>
    </row>
    <row r="100" spans="1:26" ht="12.75" customHeight="1">
      <c r="A100" s="390"/>
      <c r="B100" s="390"/>
      <c r="C100" s="390"/>
      <c r="D100" s="390"/>
      <c r="E100" s="390"/>
      <c r="F100" s="390"/>
      <c r="G100" s="390"/>
      <c r="H100" s="390"/>
      <c r="I100" s="390"/>
      <c r="J100" s="390"/>
      <c r="K100" s="390"/>
      <c r="L100" s="390"/>
      <c r="M100" s="390"/>
      <c r="N100" s="390"/>
      <c r="O100" s="390"/>
      <c r="P100" s="390"/>
      <c r="Q100" s="390"/>
      <c r="R100" s="390"/>
      <c r="S100" s="390"/>
      <c r="T100" s="390"/>
      <c r="U100" s="390"/>
      <c r="V100" s="390"/>
      <c r="W100" s="390"/>
      <c r="X100" s="390"/>
      <c r="Y100" s="390"/>
      <c r="Z100" s="390"/>
    </row>
    <row r="101" spans="1:26" ht="12.75" customHeight="1">
      <c r="A101" s="390"/>
      <c r="B101" s="390"/>
      <c r="C101" s="390"/>
      <c r="D101" s="390"/>
      <c r="E101" s="390"/>
      <c r="F101" s="390"/>
      <c r="G101" s="390"/>
      <c r="H101" s="390"/>
      <c r="I101" s="390"/>
      <c r="J101" s="390"/>
      <c r="K101" s="390"/>
      <c r="L101" s="390"/>
      <c r="M101" s="390"/>
      <c r="N101" s="390"/>
      <c r="O101" s="390"/>
      <c r="P101" s="390"/>
      <c r="Q101" s="390"/>
      <c r="R101" s="390"/>
      <c r="S101" s="390"/>
      <c r="T101" s="390"/>
      <c r="U101" s="390"/>
      <c r="V101" s="390"/>
      <c r="W101" s="390"/>
      <c r="X101" s="390"/>
      <c r="Y101" s="390"/>
      <c r="Z101" s="390"/>
    </row>
    <row r="102" spans="1:26" ht="12.75" customHeight="1">
      <c r="A102" s="390"/>
      <c r="B102" s="390"/>
      <c r="C102" s="390"/>
      <c r="D102" s="390"/>
      <c r="E102" s="390"/>
      <c r="F102" s="390"/>
      <c r="G102" s="390"/>
      <c r="H102" s="390"/>
      <c r="I102" s="390"/>
      <c r="J102" s="390"/>
      <c r="K102" s="390"/>
      <c r="L102" s="390"/>
      <c r="M102" s="390"/>
      <c r="N102" s="390"/>
      <c r="O102" s="390"/>
      <c r="P102" s="390"/>
      <c r="Q102" s="390"/>
      <c r="R102" s="390"/>
      <c r="S102" s="390"/>
      <c r="T102" s="390"/>
      <c r="U102" s="390"/>
      <c r="V102" s="390"/>
      <c r="W102" s="390"/>
      <c r="X102" s="390"/>
      <c r="Y102" s="390"/>
      <c r="Z102" s="390"/>
    </row>
    <row r="103" spans="1:26" ht="12.75" customHeight="1">
      <c r="A103" s="390"/>
      <c r="B103" s="390"/>
      <c r="C103" s="390"/>
      <c r="D103" s="390"/>
      <c r="E103" s="390"/>
      <c r="F103" s="390"/>
      <c r="G103" s="390"/>
      <c r="H103" s="390"/>
      <c r="I103" s="390"/>
      <c r="J103" s="390"/>
      <c r="K103" s="390"/>
      <c r="L103" s="390"/>
      <c r="M103" s="390"/>
      <c r="N103" s="390"/>
      <c r="O103" s="390"/>
      <c r="P103" s="390"/>
      <c r="Q103" s="390"/>
      <c r="R103" s="390"/>
      <c r="S103" s="390"/>
      <c r="T103" s="390"/>
      <c r="U103" s="390"/>
      <c r="V103" s="390"/>
      <c r="W103" s="390"/>
      <c r="X103" s="390"/>
      <c r="Y103" s="390"/>
      <c r="Z103" s="390"/>
    </row>
    <row r="104" spans="1:26" ht="12.75" customHeight="1">
      <c r="A104" s="390"/>
      <c r="B104" s="390"/>
      <c r="C104" s="390"/>
      <c r="D104" s="390"/>
      <c r="E104" s="390"/>
      <c r="F104" s="390"/>
      <c r="G104" s="390"/>
      <c r="H104" s="390"/>
      <c r="I104" s="390"/>
      <c r="J104" s="390"/>
      <c r="K104" s="390"/>
      <c r="L104" s="390"/>
      <c r="M104" s="390"/>
      <c r="N104" s="390"/>
      <c r="O104" s="390"/>
      <c r="P104" s="390"/>
      <c r="Q104" s="390"/>
      <c r="R104" s="390"/>
      <c r="S104" s="390"/>
      <c r="T104" s="390"/>
      <c r="U104" s="390"/>
      <c r="V104" s="390"/>
      <c r="W104" s="390"/>
      <c r="X104" s="390"/>
      <c r="Y104" s="390"/>
      <c r="Z104" s="390"/>
    </row>
    <row r="105" spans="1:26" ht="12.75" customHeight="1">
      <c r="A105" s="390"/>
      <c r="B105" s="390"/>
      <c r="C105" s="390"/>
      <c r="D105" s="390"/>
      <c r="E105" s="390"/>
      <c r="F105" s="390"/>
      <c r="G105" s="390"/>
      <c r="H105" s="390"/>
      <c r="I105" s="390"/>
      <c r="J105" s="390"/>
      <c r="K105" s="390"/>
      <c r="L105" s="390"/>
      <c r="M105" s="390"/>
      <c r="N105" s="390"/>
      <c r="O105" s="390"/>
      <c r="P105" s="390"/>
      <c r="Q105" s="390"/>
      <c r="R105" s="390"/>
      <c r="S105" s="390"/>
      <c r="T105" s="390"/>
      <c r="U105" s="390"/>
      <c r="V105" s="390"/>
      <c r="W105" s="390"/>
      <c r="X105" s="390"/>
      <c r="Y105" s="390"/>
      <c r="Z105" s="390"/>
    </row>
    <row r="106" spans="1:26" ht="12.75" customHeight="1">
      <c r="A106" s="390"/>
      <c r="B106" s="390"/>
      <c r="C106" s="390"/>
      <c r="D106" s="390"/>
      <c r="E106" s="390"/>
      <c r="F106" s="390"/>
      <c r="G106" s="390"/>
      <c r="H106" s="390"/>
      <c r="I106" s="390"/>
      <c r="J106" s="390"/>
      <c r="K106" s="390"/>
      <c r="L106" s="390"/>
      <c r="M106" s="390"/>
      <c r="N106" s="390"/>
      <c r="O106" s="390"/>
      <c r="P106" s="390"/>
      <c r="Q106" s="390"/>
      <c r="R106" s="390"/>
      <c r="S106" s="390"/>
      <c r="T106" s="390"/>
      <c r="U106" s="390"/>
      <c r="V106" s="390"/>
      <c r="W106" s="390"/>
      <c r="X106" s="390"/>
      <c r="Y106" s="390"/>
      <c r="Z106" s="390"/>
    </row>
    <row r="107" spans="1:26" ht="12.75" customHeight="1">
      <c r="A107" s="390"/>
      <c r="B107" s="390"/>
      <c r="C107" s="390"/>
      <c r="D107" s="390"/>
      <c r="E107" s="390"/>
      <c r="F107" s="390"/>
      <c r="G107" s="390"/>
      <c r="H107" s="390"/>
      <c r="I107" s="390"/>
      <c r="J107" s="390"/>
      <c r="K107" s="390"/>
      <c r="L107" s="390"/>
      <c r="M107" s="390"/>
      <c r="N107" s="390"/>
      <c r="O107" s="390"/>
      <c r="P107" s="390"/>
      <c r="Q107" s="390"/>
      <c r="R107" s="390"/>
      <c r="S107" s="390"/>
      <c r="T107" s="390"/>
      <c r="U107" s="390"/>
      <c r="V107" s="390"/>
      <c r="W107" s="390"/>
      <c r="X107" s="390"/>
      <c r="Y107" s="390"/>
      <c r="Z107" s="390"/>
    </row>
    <row r="108" spans="1:26" ht="12.75" customHeight="1">
      <c r="A108" s="390"/>
      <c r="B108" s="390"/>
      <c r="C108" s="390"/>
      <c r="D108" s="390"/>
      <c r="E108" s="390"/>
      <c r="F108" s="390"/>
      <c r="G108" s="390"/>
      <c r="H108" s="390"/>
      <c r="I108" s="390"/>
      <c r="J108" s="390"/>
      <c r="K108" s="390"/>
      <c r="L108" s="390"/>
      <c r="M108" s="390"/>
      <c r="N108" s="390"/>
      <c r="O108" s="390"/>
      <c r="P108" s="390"/>
      <c r="Q108" s="390"/>
      <c r="R108" s="390"/>
      <c r="S108" s="390"/>
      <c r="T108" s="390"/>
      <c r="U108" s="390"/>
      <c r="V108" s="390"/>
      <c r="W108" s="390"/>
      <c r="X108" s="390"/>
      <c r="Y108" s="390"/>
      <c r="Z108" s="390"/>
    </row>
    <row r="109" spans="1:26" ht="12.75" customHeight="1">
      <c r="A109" s="390"/>
      <c r="B109" s="390"/>
      <c r="C109" s="390"/>
      <c r="D109" s="390"/>
      <c r="E109" s="390"/>
      <c r="F109" s="390"/>
      <c r="G109" s="390"/>
      <c r="H109" s="390"/>
      <c r="I109" s="390"/>
      <c r="J109" s="390"/>
      <c r="K109" s="390"/>
      <c r="L109" s="390"/>
      <c r="M109" s="390"/>
      <c r="N109" s="390"/>
      <c r="O109" s="390"/>
      <c r="P109" s="390"/>
      <c r="Q109" s="390"/>
      <c r="R109" s="390"/>
      <c r="S109" s="390"/>
      <c r="T109" s="390"/>
      <c r="U109" s="390"/>
      <c r="V109" s="390"/>
      <c r="W109" s="390"/>
      <c r="X109" s="390"/>
      <c r="Y109" s="390"/>
      <c r="Z109" s="390"/>
    </row>
    <row r="110" spans="1:26" ht="12.75" customHeight="1">
      <c r="A110" s="390"/>
      <c r="B110" s="390"/>
      <c r="C110" s="390"/>
      <c r="D110" s="390"/>
      <c r="E110" s="390"/>
      <c r="F110" s="390"/>
      <c r="G110" s="390"/>
      <c r="H110" s="390"/>
      <c r="I110" s="390"/>
      <c r="J110" s="390"/>
      <c r="K110" s="390"/>
      <c r="L110" s="390"/>
      <c r="M110" s="390"/>
      <c r="N110" s="390"/>
      <c r="O110" s="390"/>
      <c r="P110" s="390"/>
      <c r="Q110" s="390"/>
      <c r="R110" s="390"/>
      <c r="S110" s="390"/>
      <c r="T110" s="390"/>
      <c r="U110" s="390"/>
      <c r="V110" s="390"/>
      <c r="W110" s="390"/>
      <c r="X110" s="390"/>
      <c r="Y110" s="390"/>
      <c r="Z110" s="390"/>
    </row>
    <row r="111" spans="1:26" ht="12.75" customHeight="1">
      <c r="A111" s="390"/>
      <c r="B111" s="390"/>
      <c r="C111" s="390"/>
      <c r="D111" s="390"/>
      <c r="E111" s="390"/>
      <c r="F111" s="390"/>
      <c r="G111" s="390"/>
      <c r="H111" s="390"/>
      <c r="I111" s="390"/>
      <c r="J111" s="390"/>
      <c r="K111" s="390"/>
      <c r="L111" s="390"/>
      <c r="M111" s="390"/>
      <c r="N111" s="390"/>
      <c r="O111" s="390"/>
      <c r="P111" s="390"/>
      <c r="Q111" s="390"/>
      <c r="R111" s="390"/>
      <c r="S111" s="390"/>
      <c r="T111" s="390"/>
      <c r="U111" s="390"/>
      <c r="V111" s="390"/>
      <c r="W111" s="390"/>
      <c r="X111" s="390"/>
      <c r="Y111" s="390"/>
      <c r="Z111" s="390"/>
    </row>
    <row r="112" spans="1:26" ht="12.75" customHeight="1">
      <c r="A112" s="390"/>
      <c r="B112" s="390"/>
      <c r="C112" s="390"/>
      <c r="D112" s="390"/>
      <c r="E112" s="390"/>
      <c r="F112" s="390"/>
      <c r="G112" s="390"/>
      <c r="H112" s="390"/>
      <c r="I112" s="390"/>
      <c r="J112" s="390"/>
      <c r="K112" s="390"/>
      <c r="L112" s="390"/>
      <c r="M112" s="390"/>
      <c r="N112" s="390"/>
      <c r="O112" s="390"/>
      <c r="P112" s="390"/>
      <c r="Q112" s="390"/>
      <c r="R112" s="390"/>
      <c r="S112" s="390"/>
      <c r="T112" s="390"/>
      <c r="U112" s="390"/>
      <c r="V112" s="390"/>
      <c r="W112" s="390"/>
      <c r="X112" s="390"/>
      <c r="Y112" s="390"/>
      <c r="Z112" s="390"/>
    </row>
    <row r="113" spans="1:26" ht="12.75" customHeight="1">
      <c r="A113" s="390"/>
      <c r="B113" s="390"/>
      <c r="C113" s="390"/>
      <c r="D113" s="390"/>
      <c r="E113" s="390"/>
      <c r="F113" s="390"/>
      <c r="G113" s="390"/>
      <c r="H113" s="390"/>
      <c r="I113" s="390"/>
      <c r="J113" s="390"/>
      <c r="K113" s="390"/>
      <c r="L113" s="390"/>
      <c r="M113" s="390"/>
      <c r="N113" s="390"/>
      <c r="O113" s="390"/>
      <c r="P113" s="390"/>
      <c r="Q113" s="390"/>
      <c r="R113" s="390"/>
      <c r="S113" s="390"/>
      <c r="T113" s="390"/>
      <c r="U113" s="390"/>
      <c r="V113" s="390"/>
      <c r="W113" s="390"/>
      <c r="X113" s="390"/>
      <c r="Y113" s="390"/>
      <c r="Z113" s="390"/>
    </row>
    <row r="114" spans="1:26" ht="12.75" customHeight="1">
      <c r="A114" s="390"/>
      <c r="B114" s="390"/>
      <c r="C114" s="390"/>
      <c r="D114" s="390"/>
      <c r="E114" s="390"/>
      <c r="F114" s="390"/>
      <c r="G114" s="390"/>
      <c r="H114" s="390"/>
      <c r="I114" s="390"/>
      <c r="J114" s="390"/>
      <c r="K114" s="390"/>
      <c r="L114" s="390"/>
      <c r="M114" s="390"/>
      <c r="N114" s="390"/>
      <c r="O114" s="390"/>
      <c r="P114" s="390"/>
      <c r="Q114" s="390"/>
      <c r="R114" s="390"/>
      <c r="S114" s="390"/>
      <c r="T114" s="390"/>
      <c r="U114" s="390"/>
      <c r="V114" s="390"/>
      <c r="W114" s="390"/>
      <c r="X114" s="390"/>
      <c r="Y114" s="390"/>
      <c r="Z114" s="390"/>
    </row>
    <row r="115" spans="1:26" ht="12.75" customHeight="1">
      <c r="A115" s="390"/>
      <c r="B115" s="390"/>
      <c r="C115" s="390"/>
      <c r="D115" s="390"/>
      <c r="E115" s="390"/>
      <c r="F115" s="390"/>
      <c r="G115" s="390"/>
      <c r="H115" s="390"/>
      <c r="I115" s="390"/>
      <c r="J115" s="390"/>
      <c r="K115" s="390"/>
      <c r="L115" s="390"/>
      <c r="M115" s="390"/>
      <c r="N115" s="390"/>
      <c r="O115" s="390"/>
      <c r="P115" s="390"/>
      <c r="Q115" s="390"/>
      <c r="R115" s="390"/>
      <c r="S115" s="390"/>
      <c r="T115" s="390"/>
      <c r="U115" s="390"/>
      <c r="V115" s="390"/>
      <c r="W115" s="390"/>
      <c r="X115" s="390"/>
      <c r="Y115" s="390"/>
      <c r="Z115" s="390"/>
    </row>
    <row r="116" spans="1:26" ht="12.75" customHeight="1">
      <c r="A116" s="390"/>
      <c r="B116" s="390"/>
      <c r="C116" s="390"/>
      <c r="D116" s="390"/>
      <c r="E116" s="390"/>
      <c r="F116" s="390"/>
      <c r="G116" s="390"/>
      <c r="H116" s="390"/>
      <c r="I116" s="390"/>
      <c r="J116" s="390"/>
      <c r="K116" s="390"/>
      <c r="L116" s="390"/>
      <c r="M116" s="390"/>
      <c r="N116" s="390"/>
      <c r="O116" s="390"/>
      <c r="P116" s="390"/>
      <c r="Q116" s="390"/>
      <c r="R116" s="390"/>
      <c r="S116" s="390"/>
      <c r="T116" s="390"/>
      <c r="U116" s="390"/>
      <c r="V116" s="390"/>
      <c r="W116" s="390"/>
      <c r="X116" s="390"/>
      <c r="Y116" s="390"/>
      <c r="Z116" s="390"/>
    </row>
    <row r="117" spans="1:26" ht="12.75" customHeight="1">
      <c r="A117" s="390"/>
      <c r="B117" s="390"/>
      <c r="C117" s="390"/>
      <c r="D117" s="390"/>
      <c r="E117" s="390"/>
      <c r="F117" s="390"/>
      <c r="G117" s="390"/>
      <c r="H117" s="390"/>
      <c r="I117" s="390"/>
      <c r="J117" s="390"/>
      <c r="K117" s="390"/>
      <c r="L117" s="390"/>
      <c r="M117" s="390"/>
      <c r="N117" s="390"/>
      <c r="O117" s="390"/>
      <c r="P117" s="390"/>
      <c r="Q117" s="390"/>
      <c r="R117" s="390"/>
      <c r="S117" s="390"/>
      <c r="T117" s="390"/>
      <c r="U117" s="390"/>
      <c r="V117" s="390"/>
      <c r="W117" s="390"/>
      <c r="X117" s="390"/>
      <c r="Y117" s="390"/>
      <c r="Z117" s="390"/>
    </row>
    <row r="118" spans="1:26" ht="12.75" customHeight="1">
      <c r="A118" s="390"/>
      <c r="B118" s="390"/>
      <c r="C118" s="390"/>
      <c r="D118" s="390"/>
      <c r="E118" s="390"/>
      <c r="F118" s="390"/>
      <c r="G118" s="390"/>
      <c r="H118" s="390"/>
      <c r="I118" s="390"/>
      <c r="J118" s="390"/>
      <c r="K118" s="390"/>
      <c r="L118" s="390"/>
      <c r="M118" s="390"/>
      <c r="N118" s="390"/>
      <c r="O118" s="390"/>
      <c r="P118" s="390"/>
      <c r="Q118" s="390"/>
      <c r="R118" s="390"/>
      <c r="S118" s="390"/>
      <c r="T118" s="390"/>
      <c r="U118" s="390"/>
      <c r="V118" s="390"/>
      <c r="W118" s="390"/>
      <c r="X118" s="390"/>
      <c r="Y118" s="390"/>
      <c r="Z118" s="390"/>
    </row>
    <row r="119" spans="1:26" ht="12.75" customHeight="1">
      <c r="A119" s="390"/>
      <c r="B119" s="390"/>
      <c r="C119" s="390"/>
      <c r="D119" s="390"/>
      <c r="E119" s="390"/>
      <c r="F119" s="390"/>
      <c r="G119" s="390"/>
      <c r="H119" s="390"/>
      <c r="I119" s="390"/>
      <c r="J119" s="390"/>
      <c r="K119" s="390"/>
      <c r="L119" s="390"/>
      <c r="M119" s="390"/>
      <c r="N119" s="390"/>
      <c r="O119" s="390"/>
      <c r="P119" s="390"/>
      <c r="Q119" s="390"/>
      <c r="R119" s="390"/>
      <c r="S119" s="390"/>
      <c r="T119" s="390"/>
      <c r="U119" s="390"/>
      <c r="V119" s="390"/>
      <c r="W119" s="390"/>
      <c r="X119" s="390"/>
      <c r="Y119" s="390"/>
      <c r="Z119" s="390"/>
    </row>
    <row r="120" spans="1:26" ht="12.75" customHeight="1">
      <c r="A120" s="390"/>
      <c r="B120" s="390"/>
      <c r="C120" s="390"/>
      <c r="D120" s="390"/>
      <c r="E120" s="390"/>
      <c r="F120" s="390"/>
      <c r="G120" s="390"/>
      <c r="H120" s="390"/>
      <c r="I120" s="390"/>
      <c r="J120" s="390"/>
      <c r="K120" s="390"/>
      <c r="L120" s="390"/>
      <c r="M120" s="390"/>
      <c r="N120" s="390"/>
      <c r="O120" s="390"/>
      <c r="P120" s="390"/>
      <c r="Q120" s="390"/>
      <c r="R120" s="390"/>
      <c r="S120" s="390"/>
      <c r="T120" s="390"/>
      <c r="U120" s="390"/>
      <c r="V120" s="390"/>
      <c r="W120" s="390"/>
      <c r="X120" s="390"/>
      <c r="Y120" s="390"/>
      <c r="Z120" s="390"/>
    </row>
    <row r="121" spans="1:26" ht="12.75" customHeight="1">
      <c r="A121" s="390"/>
      <c r="B121" s="390"/>
      <c r="C121" s="390"/>
      <c r="D121" s="390"/>
      <c r="E121" s="390"/>
      <c r="F121" s="390"/>
      <c r="G121" s="390"/>
      <c r="H121" s="390"/>
      <c r="I121" s="390"/>
      <c r="J121" s="390"/>
      <c r="K121" s="390"/>
      <c r="L121" s="390"/>
      <c r="M121" s="390"/>
      <c r="N121" s="390"/>
      <c r="O121" s="390"/>
      <c r="P121" s="390"/>
      <c r="Q121" s="390"/>
      <c r="R121" s="390"/>
      <c r="S121" s="390"/>
      <c r="T121" s="390"/>
      <c r="U121" s="390"/>
      <c r="V121" s="390"/>
      <c r="W121" s="390"/>
      <c r="X121" s="390"/>
      <c r="Y121" s="390"/>
      <c r="Z121" s="390"/>
    </row>
    <row r="122" spans="1:26" ht="12.75" customHeight="1">
      <c r="A122" s="390"/>
      <c r="B122" s="390"/>
      <c r="C122" s="390"/>
      <c r="D122" s="390"/>
      <c r="E122" s="390"/>
      <c r="F122" s="390"/>
      <c r="G122" s="390"/>
      <c r="H122" s="390"/>
      <c r="I122" s="390"/>
      <c r="J122" s="390"/>
      <c r="K122" s="390"/>
      <c r="L122" s="390"/>
      <c r="M122" s="390"/>
      <c r="N122" s="390"/>
      <c r="O122" s="390"/>
      <c r="P122" s="390"/>
      <c r="Q122" s="390"/>
      <c r="R122" s="390"/>
      <c r="S122" s="390"/>
      <c r="T122" s="390"/>
      <c r="U122" s="390"/>
      <c r="V122" s="390"/>
      <c r="W122" s="390"/>
      <c r="X122" s="390"/>
      <c r="Y122" s="390"/>
      <c r="Z122" s="390"/>
    </row>
    <row r="123" spans="1:26" ht="12.75" customHeight="1">
      <c r="A123" s="390"/>
      <c r="B123" s="390"/>
      <c r="C123" s="390"/>
      <c r="D123" s="390"/>
      <c r="E123" s="390"/>
      <c r="F123" s="390"/>
      <c r="G123" s="390"/>
      <c r="H123" s="390"/>
      <c r="I123" s="390"/>
      <c r="J123" s="390"/>
      <c r="K123" s="390"/>
      <c r="L123" s="390"/>
      <c r="M123" s="390"/>
      <c r="N123" s="390"/>
      <c r="O123" s="390"/>
      <c r="P123" s="390"/>
      <c r="Q123" s="390"/>
      <c r="R123" s="390"/>
      <c r="S123" s="390"/>
      <c r="T123" s="390"/>
      <c r="U123" s="390"/>
      <c r="V123" s="390"/>
      <c r="W123" s="390"/>
      <c r="X123" s="390"/>
      <c r="Y123" s="390"/>
      <c r="Z123" s="390"/>
    </row>
    <row r="124" spans="1:26" ht="12.75" customHeight="1">
      <c r="A124" s="390"/>
      <c r="B124" s="390"/>
      <c r="C124" s="390"/>
      <c r="D124" s="390"/>
      <c r="E124" s="390"/>
      <c r="F124" s="390"/>
      <c r="G124" s="390"/>
      <c r="H124" s="390"/>
      <c r="I124" s="390"/>
      <c r="J124" s="390"/>
      <c r="K124" s="390"/>
      <c r="L124" s="390"/>
      <c r="M124" s="390"/>
      <c r="N124" s="390"/>
      <c r="O124" s="390"/>
      <c r="P124" s="390"/>
      <c r="Q124" s="390"/>
      <c r="R124" s="390"/>
      <c r="S124" s="390"/>
      <c r="T124" s="390"/>
      <c r="U124" s="390"/>
      <c r="V124" s="390"/>
      <c r="W124" s="390"/>
      <c r="X124" s="390"/>
      <c r="Y124" s="390"/>
      <c r="Z124" s="390"/>
    </row>
    <row r="125" spans="1:26" ht="12.75" customHeight="1">
      <c r="A125" s="390"/>
      <c r="B125" s="390"/>
      <c r="C125" s="390"/>
      <c r="D125" s="390"/>
      <c r="E125" s="390"/>
      <c r="F125" s="390"/>
      <c r="G125" s="390"/>
      <c r="H125" s="390"/>
      <c r="I125" s="390"/>
      <c r="J125" s="390"/>
      <c r="K125" s="390"/>
      <c r="L125" s="390"/>
      <c r="M125" s="390"/>
      <c r="N125" s="390"/>
      <c r="O125" s="390"/>
      <c r="P125" s="390"/>
      <c r="Q125" s="390"/>
      <c r="R125" s="390"/>
      <c r="S125" s="390"/>
      <c r="T125" s="390"/>
      <c r="U125" s="390"/>
      <c r="V125" s="390"/>
      <c r="W125" s="390"/>
      <c r="X125" s="390"/>
      <c r="Y125" s="390"/>
      <c r="Z125" s="390"/>
    </row>
    <row r="126" spans="1:26" ht="12.75" customHeight="1">
      <c r="A126" s="390"/>
      <c r="B126" s="390"/>
      <c r="C126" s="390"/>
      <c r="D126" s="390"/>
      <c r="E126" s="390"/>
      <c r="F126" s="390"/>
      <c r="G126" s="390"/>
      <c r="H126" s="390"/>
      <c r="I126" s="390"/>
      <c r="J126" s="390"/>
      <c r="K126" s="390"/>
      <c r="L126" s="390"/>
      <c r="M126" s="390"/>
      <c r="N126" s="390"/>
      <c r="O126" s="390"/>
      <c r="P126" s="390"/>
      <c r="Q126" s="390"/>
      <c r="R126" s="390"/>
      <c r="S126" s="390"/>
      <c r="T126" s="390"/>
      <c r="U126" s="390"/>
      <c r="V126" s="390"/>
      <c r="W126" s="390"/>
      <c r="X126" s="390"/>
      <c r="Y126" s="390"/>
      <c r="Z126" s="390"/>
    </row>
    <row r="127" spans="1:26" ht="12.75" customHeight="1">
      <c r="A127" s="390"/>
      <c r="B127" s="390"/>
      <c r="C127" s="390"/>
      <c r="D127" s="390"/>
      <c r="E127" s="390"/>
      <c r="F127" s="390"/>
      <c r="G127" s="390"/>
      <c r="H127" s="390"/>
      <c r="I127" s="390"/>
      <c r="J127" s="390"/>
      <c r="K127" s="390"/>
      <c r="L127" s="390"/>
      <c r="M127" s="390"/>
      <c r="N127" s="390"/>
      <c r="O127" s="390"/>
      <c r="P127" s="390"/>
      <c r="Q127" s="390"/>
      <c r="R127" s="390"/>
      <c r="S127" s="390"/>
      <c r="T127" s="390"/>
      <c r="U127" s="390"/>
      <c r="V127" s="390"/>
      <c r="W127" s="390"/>
      <c r="X127" s="390"/>
      <c r="Y127" s="390"/>
      <c r="Z127" s="390"/>
    </row>
    <row r="128" spans="1:26" ht="12.75" customHeight="1">
      <c r="A128" s="390"/>
      <c r="B128" s="390"/>
      <c r="C128" s="390"/>
      <c r="D128" s="390"/>
      <c r="E128" s="390"/>
      <c r="F128" s="390"/>
      <c r="G128" s="390"/>
      <c r="H128" s="390"/>
      <c r="I128" s="390"/>
      <c r="J128" s="390"/>
      <c r="K128" s="390"/>
      <c r="L128" s="390"/>
      <c r="M128" s="390"/>
      <c r="N128" s="390"/>
      <c r="O128" s="390"/>
      <c r="P128" s="390"/>
      <c r="Q128" s="390"/>
      <c r="R128" s="390"/>
      <c r="S128" s="390"/>
      <c r="T128" s="390"/>
      <c r="U128" s="390"/>
      <c r="V128" s="390"/>
      <c r="W128" s="390"/>
      <c r="X128" s="390"/>
      <c r="Y128" s="390"/>
      <c r="Z128" s="390"/>
    </row>
    <row r="129" spans="1:26" ht="12.75" customHeight="1">
      <c r="A129" s="390"/>
      <c r="B129" s="390"/>
      <c r="C129" s="390"/>
      <c r="D129" s="390"/>
      <c r="E129" s="390"/>
      <c r="F129" s="390"/>
      <c r="G129" s="390"/>
      <c r="H129" s="390"/>
      <c r="I129" s="390"/>
      <c r="J129" s="390"/>
      <c r="K129" s="390"/>
      <c r="L129" s="390"/>
      <c r="M129" s="390"/>
      <c r="N129" s="390"/>
      <c r="O129" s="390"/>
      <c r="P129" s="390"/>
      <c r="Q129" s="390"/>
      <c r="R129" s="390"/>
      <c r="S129" s="390"/>
      <c r="T129" s="390"/>
      <c r="U129" s="390"/>
      <c r="V129" s="390"/>
      <c r="W129" s="390"/>
      <c r="X129" s="390"/>
      <c r="Y129" s="390"/>
      <c r="Z129" s="390"/>
    </row>
    <row r="130" spans="1:26" ht="12.75" customHeight="1">
      <c r="A130" s="390"/>
      <c r="B130" s="390"/>
      <c r="C130" s="390"/>
      <c r="D130" s="390"/>
      <c r="E130" s="390"/>
      <c r="F130" s="390"/>
      <c r="G130" s="390"/>
      <c r="H130" s="390"/>
      <c r="I130" s="390"/>
      <c r="J130" s="390"/>
      <c r="K130" s="390"/>
      <c r="L130" s="390"/>
      <c r="M130" s="390"/>
      <c r="N130" s="390"/>
      <c r="O130" s="390"/>
      <c r="P130" s="390"/>
      <c r="Q130" s="390"/>
      <c r="R130" s="390"/>
      <c r="S130" s="390"/>
      <c r="T130" s="390"/>
      <c r="U130" s="390"/>
      <c r="V130" s="390"/>
      <c r="W130" s="390"/>
      <c r="X130" s="390"/>
      <c r="Y130" s="390"/>
      <c r="Z130" s="390"/>
    </row>
    <row r="131" spans="1:26" ht="12.75" customHeight="1">
      <c r="A131" s="390"/>
      <c r="B131" s="390"/>
      <c r="C131" s="390"/>
      <c r="D131" s="390"/>
      <c r="E131" s="390"/>
      <c r="F131" s="390"/>
      <c r="G131" s="390"/>
      <c r="H131" s="390"/>
      <c r="I131" s="390"/>
      <c r="J131" s="390"/>
      <c r="K131" s="390"/>
      <c r="L131" s="390"/>
      <c r="M131" s="390"/>
      <c r="N131" s="390"/>
      <c r="O131" s="390"/>
      <c r="P131" s="390"/>
      <c r="Q131" s="390"/>
      <c r="R131" s="390"/>
      <c r="S131" s="390"/>
      <c r="T131" s="390"/>
      <c r="U131" s="390"/>
      <c r="V131" s="390"/>
      <c r="W131" s="390"/>
      <c r="X131" s="390"/>
      <c r="Y131" s="390"/>
      <c r="Z131" s="390"/>
    </row>
    <row r="132" spans="1:26" ht="12.75" customHeight="1">
      <c r="A132" s="390"/>
      <c r="B132" s="390"/>
      <c r="C132" s="390"/>
      <c r="D132" s="390"/>
      <c r="E132" s="390"/>
      <c r="F132" s="390"/>
      <c r="G132" s="390"/>
      <c r="H132" s="390"/>
      <c r="I132" s="390"/>
      <c r="J132" s="390"/>
      <c r="K132" s="390"/>
      <c r="L132" s="390"/>
      <c r="M132" s="390"/>
      <c r="N132" s="390"/>
      <c r="O132" s="390"/>
      <c r="P132" s="390"/>
      <c r="Q132" s="390"/>
      <c r="R132" s="390"/>
      <c r="S132" s="390"/>
      <c r="T132" s="390"/>
      <c r="U132" s="390"/>
      <c r="V132" s="390"/>
      <c r="W132" s="390"/>
      <c r="X132" s="390"/>
      <c r="Y132" s="390"/>
      <c r="Z132" s="390"/>
    </row>
    <row r="133" spans="1:26" ht="12.75" customHeight="1">
      <c r="A133" s="390"/>
      <c r="B133" s="390"/>
      <c r="C133" s="390"/>
      <c r="D133" s="390"/>
      <c r="E133" s="390"/>
      <c r="F133" s="390"/>
      <c r="G133" s="390"/>
      <c r="H133" s="390"/>
      <c r="I133" s="390"/>
      <c r="J133" s="390"/>
      <c r="K133" s="390"/>
      <c r="L133" s="390"/>
      <c r="M133" s="390"/>
      <c r="N133" s="390"/>
      <c r="O133" s="390"/>
      <c r="P133" s="390"/>
      <c r="Q133" s="390"/>
      <c r="R133" s="390"/>
      <c r="S133" s="390"/>
      <c r="T133" s="390"/>
      <c r="U133" s="390"/>
      <c r="V133" s="390"/>
      <c r="W133" s="390"/>
      <c r="X133" s="390"/>
      <c r="Y133" s="390"/>
      <c r="Z133" s="390"/>
    </row>
    <row r="134" spans="1:26" ht="12.75" customHeight="1">
      <c r="A134" s="390"/>
      <c r="B134" s="390"/>
      <c r="C134" s="390"/>
      <c r="D134" s="390"/>
      <c r="E134" s="390"/>
      <c r="F134" s="390"/>
      <c r="G134" s="390"/>
      <c r="H134" s="390"/>
      <c r="I134" s="390"/>
      <c r="J134" s="390"/>
      <c r="K134" s="390"/>
      <c r="L134" s="390"/>
      <c r="M134" s="390"/>
      <c r="N134" s="390"/>
      <c r="O134" s="390"/>
      <c r="P134" s="390"/>
      <c r="Q134" s="390"/>
      <c r="R134" s="390"/>
      <c r="S134" s="390"/>
      <c r="T134" s="390"/>
      <c r="U134" s="390"/>
      <c r="V134" s="390"/>
      <c r="W134" s="390"/>
      <c r="X134" s="390"/>
      <c r="Y134" s="390"/>
      <c r="Z134" s="390"/>
    </row>
    <row r="135" spans="1:26" ht="12.75" customHeight="1">
      <c r="A135" s="390"/>
      <c r="B135" s="390"/>
      <c r="C135" s="390"/>
      <c r="D135" s="390"/>
      <c r="E135" s="390"/>
      <c r="F135" s="390"/>
      <c r="G135" s="390"/>
      <c r="H135" s="390"/>
      <c r="I135" s="390"/>
      <c r="J135" s="390"/>
      <c r="K135" s="390"/>
      <c r="L135" s="390"/>
      <c r="M135" s="390"/>
      <c r="N135" s="390"/>
      <c r="O135" s="390"/>
      <c r="P135" s="390"/>
      <c r="Q135" s="390"/>
      <c r="R135" s="390"/>
      <c r="S135" s="390"/>
      <c r="T135" s="390"/>
      <c r="U135" s="390"/>
      <c r="V135" s="390"/>
      <c r="W135" s="390"/>
      <c r="X135" s="390"/>
      <c r="Y135" s="390"/>
      <c r="Z135" s="390"/>
    </row>
    <row r="136" spans="1:26" ht="12.75" customHeight="1">
      <c r="A136" s="390"/>
      <c r="B136" s="390"/>
      <c r="C136" s="390"/>
      <c r="D136" s="390"/>
      <c r="E136" s="390"/>
      <c r="F136" s="390"/>
      <c r="G136" s="390"/>
      <c r="H136" s="390"/>
      <c r="I136" s="390"/>
      <c r="J136" s="390"/>
      <c r="K136" s="390"/>
      <c r="L136" s="390"/>
      <c r="M136" s="390"/>
      <c r="N136" s="390"/>
      <c r="O136" s="390"/>
      <c r="P136" s="390"/>
      <c r="Q136" s="390"/>
      <c r="R136" s="390"/>
      <c r="S136" s="390"/>
      <c r="T136" s="390"/>
      <c r="U136" s="390"/>
      <c r="V136" s="390"/>
      <c r="W136" s="390"/>
      <c r="X136" s="390"/>
      <c r="Y136" s="390"/>
      <c r="Z136" s="390"/>
    </row>
    <row r="137" spans="1:26" ht="12.75" customHeight="1">
      <c r="A137" s="390"/>
      <c r="B137" s="390"/>
      <c r="C137" s="390"/>
      <c r="D137" s="390"/>
      <c r="E137" s="390"/>
      <c r="F137" s="390"/>
      <c r="G137" s="390"/>
      <c r="H137" s="390"/>
      <c r="I137" s="390"/>
      <c r="J137" s="390"/>
      <c r="K137" s="390"/>
      <c r="L137" s="390"/>
      <c r="M137" s="390"/>
      <c r="N137" s="390"/>
      <c r="O137" s="390"/>
      <c r="P137" s="390"/>
      <c r="Q137" s="390"/>
      <c r="R137" s="390"/>
      <c r="S137" s="390"/>
      <c r="T137" s="390"/>
      <c r="U137" s="390"/>
      <c r="V137" s="390"/>
      <c r="W137" s="390"/>
      <c r="X137" s="390"/>
      <c r="Y137" s="390"/>
      <c r="Z137" s="390"/>
    </row>
    <row r="138" spans="1:26" ht="12.75" customHeight="1">
      <c r="A138" s="390"/>
      <c r="B138" s="390"/>
      <c r="C138" s="390"/>
      <c r="D138" s="390"/>
      <c r="E138" s="390"/>
      <c r="F138" s="390"/>
      <c r="G138" s="390"/>
      <c r="H138" s="390"/>
      <c r="I138" s="390"/>
      <c r="J138" s="390"/>
      <c r="K138" s="390"/>
      <c r="L138" s="390"/>
      <c r="M138" s="390"/>
      <c r="N138" s="390"/>
      <c r="O138" s="390"/>
      <c r="P138" s="390"/>
      <c r="Q138" s="390"/>
      <c r="R138" s="390"/>
      <c r="S138" s="390"/>
      <c r="T138" s="390"/>
      <c r="U138" s="390"/>
      <c r="V138" s="390"/>
      <c r="W138" s="390"/>
      <c r="X138" s="390"/>
      <c r="Y138" s="390"/>
      <c r="Z138" s="390"/>
    </row>
    <row r="139" spans="1:26" ht="12.75" customHeight="1">
      <c r="A139" s="390"/>
      <c r="B139" s="390"/>
      <c r="C139" s="390"/>
      <c r="D139" s="390"/>
      <c r="E139" s="390"/>
      <c r="F139" s="390"/>
      <c r="G139" s="390"/>
      <c r="H139" s="390"/>
      <c r="I139" s="390"/>
      <c r="J139" s="390"/>
      <c r="K139" s="390"/>
      <c r="L139" s="390"/>
      <c r="M139" s="390"/>
      <c r="N139" s="390"/>
      <c r="O139" s="390"/>
      <c r="P139" s="390"/>
      <c r="Q139" s="390"/>
      <c r="R139" s="390"/>
      <c r="S139" s="390"/>
      <c r="T139" s="390"/>
      <c r="U139" s="390"/>
      <c r="V139" s="390"/>
      <c r="W139" s="390"/>
      <c r="X139" s="390"/>
      <c r="Y139" s="390"/>
      <c r="Z139" s="390"/>
    </row>
    <row r="140" spans="1:26" ht="12.75" customHeight="1">
      <c r="A140" s="390"/>
      <c r="B140" s="390"/>
      <c r="C140" s="390"/>
      <c r="D140" s="390"/>
      <c r="E140" s="390"/>
      <c r="F140" s="390"/>
      <c r="G140" s="390"/>
      <c r="H140" s="390"/>
      <c r="I140" s="390"/>
      <c r="J140" s="390"/>
      <c r="K140" s="390"/>
      <c r="L140" s="390"/>
      <c r="M140" s="390"/>
      <c r="N140" s="390"/>
      <c r="O140" s="390"/>
      <c r="P140" s="390"/>
      <c r="Q140" s="390"/>
      <c r="R140" s="390"/>
      <c r="S140" s="390"/>
      <c r="T140" s="390"/>
      <c r="U140" s="390"/>
      <c r="V140" s="390"/>
      <c r="W140" s="390"/>
      <c r="X140" s="390"/>
      <c r="Y140" s="390"/>
      <c r="Z140" s="390"/>
    </row>
    <row r="141" spans="1:26" ht="12.75" customHeight="1">
      <c r="A141" s="390"/>
      <c r="B141" s="390"/>
      <c r="C141" s="390"/>
      <c r="D141" s="390"/>
      <c r="E141" s="390"/>
      <c r="F141" s="390"/>
      <c r="G141" s="390"/>
      <c r="H141" s="390"/>
      <c r="I141" s="390"/>
      <c r="J141" s="390"/>
      <c r="K141" s="390"/>
      <c r="L141" s="390"/>
      <c r="M141" s="390"/>
      <c r="N141" s="390"/>
      <c r="O141" s="390"/>
      <c r="P141" s="390"/>
      <c r="Q141" s="390"/>
      <c r="R141" s="390"/>
      <c r="S141" s="390"/>
      <c r="T141" s="390"/>
      <c r="U141" s="390"/>
      <c r="V141" s="390"/>
      <c r="W141" s="390"/>
      <c r="X141" s="390"/>
      <c r="Y141" s="390"/>
      <c r="Z141" s="390"/>
    </row>
    <row r="142" spans="1:26" ht="12.75" customHeight="1">
      <c r="A142" s="390"/>
      <c r="B142" s="390"/>
      <c r="C142" s="390"/>
      <c r="D142" s="390"/>
      <c r="E142" s="390"/>
      <c r="F142" s="390"/>
      <c r="G142" s="390"/>
      <c r="H142" s="390"/>
      <c r="I142" s="390"/>
      <c r="J142" s="390"/>
      <c r="K142" s="390"/>
      <c r="L142" s="390"/>
      <c r="M142" s="390"/>
      <c r="N142" s="390"/>
      <c r="O142" s="390"/>
      <c r="P142" s="390"/>
      <c r="Q142" s="390"/>
      <c r="R142" s="390"/>
      <c r="S142" s="390"/>
      <c r="T142" s="390"/>
      <c r="U142" s="390"/>
      <c r="V142" s="390"/>
      <c r="W142" s="390"/>
      <c r="X142" s="390"/>
      <c r="Y142" s="390"/>
      <c r="Z142" s="390"/>
    </row>
    <row r="143" spans="1:26" ht="12.75" customHeight="1">
      <c r="A143" s="390"/>
      <c r="B143" s="390"/>
      <c r="C143" s="390"/>
      <c r="D143" s="390"/>
      <c r="E143" s="390"/>
      <c r="F143" s="390"/>
      <c r="G143" s="390"/>
      <c r="H143" s="390"/>
      <c r="I143" s="390"/>
      <c r="J143" s="390"/>
      <c r="K143" s="390"/>
      <c r="L143" s="390"/>
      <c r="M143" s="390"/>
      <c r="N143" s="390"/>
      <c r="O143" s="390"/>
      <c r="P143" s="390"/>
      <c r="Q143" s="390"/>
      <c r="R143" s="390"/>
      <c r="S143" s="390"/>
      <c r="T143" s="390"/>
      <c r="U143" s="390"/>
      <c r="V143" s="390"/>
      <c r="W143" s="390"/>
      <c r="X143" s="390"/>
      <c r="Y143" s="390"/>
      <c r="Z143" s="390"/>
    </row>
    <row r="144" spans="1:26" ht="12.75" customHeight="1">
      <c r="A144" s="390"/>
      <c r="B144" s="390"/>
      <c r="C144" s="390"/>
      <c r="D144" s="390"/>
      <c r="E144" s="390"/>
      <c r="F144" s="390"/>
      <c r="G144" s="390"/>
      <c r="H144" s="390"/>
      <c r="I144" s="390"/>
      <c r="J144" s="390"/>
      <c r="K144" s="390"/>
      <c r="L144" s="390"/>
      <c r="M144" s="390"/>
      <c r="N144" s="390"/>
      <c r="O144" s="390"/>
      <c r="P144" s="390"/>
      <c r="Q144" s="390"/>
      <c r="R144" s="390"/>
      <c r="S144" s="390"/>
      <c r="T144" s="390"/>
      <c r="U144" s="390"/>
      <c r="V144" s="390"/>
      <c r="W144" s="390"/>
      <c r="X144" s="390"/>
      <c r="Y144" s="390"/>
      <c r="Z144" s="390"/>
    </row>
    <row r="145" spans="1:26" ht="12.75" customHeight="1">
      <c r="A145" s="390"/>
      <c r="B145" s="390"/>
      <c r="C145" s="390"/>
      <c r="D145" s="390"/>
      <c r="E145" s="390"/>
      <c r="F145" s="390"/>
      <c r="G145" s="390"/>
      <c r="H145" s="390"/>
      <c r="I145" s="390"/>
      <c r="J145" s="390"/>
      <c r="K145" s="390"/>
      <c r="L145" s="390"/>
      <c r="M145" s="390"/>
      <c r="N145" s="390"/>
      <c r="O145" s="390"/>
      <c r="P145" s="390"/>
      <c r="Q145" s="390"/>
      <c r="R145" s="390"/>
      <c r="S145" s="390"/>
      <c r="T145" s="390"/>
      <c r="U145" s="390"/>
      <c r="V145" s="390"/>
      <c r="W145" s="390"/>
      <c r="X145" s="390"/>
      <c r="Y145" s="390"/>
      <c r="Z145" s="390"/>
    </row>
    <row r="146" spans="1:26" ht="12.75" customHeight="1">
      <c r="A146" s="390"/>
      <c r="B146" s="390"/>
      <c r="C146" s="390"/>
      <c r="D146" s="390"/>
      <c r="E146" s="390"/>
      <c r="F146" s="390"/>
      <c r="G146" s="390"/>
      <c r="H146" s="390"/>
      <c r="I146" s="390"/>
      <c r="J146" s="390"/>
      <c r="K146" s="390"/>
      <c r="L146" s="390"/>
      <c r="M146" s="390"/>
      <c r="N146" s="390"/>
      <c r="O146" s="390"/>
      <c r="P146" s="390"/>
      <c r="Q146" s="390"/>
      <c r="R146" s="390"/>
      <c r="S146" s="390"/>
      <c r="T146" s="390"/>
      <c r="U146" s="390"/>
      <c r="V146" s="390"/>
      <c r="W146" s="390"/>
      <c r="X146" s="390"/>
      <c r="Y146" s="390"/>
      <c r="Z146" s="390"/>
    </row>
    <row r="147" spans="1:26" ht="12.75" customHeight="1">
      <c r="A147" s="390"/>
      <c r="B147" s="390"/>
      <c r="C147" s="390"/>
      <c r="D147" s="390"/>
      <c r="E147" s="390"/>
      <c r="F147" s="390"/>
      <c r="G147" s="390"/>
      <c r="H147" s="390"/>
      <c r="I147" s="390"/>
      <c r="J147" s="390"/>
      <c r="K147" s="390"/>
      <c r="L147" s="390"/>
      <c r="M147" s="390"/>
      <c r="N147" s="390"/>
      <c r="O147" s="390"/>
      <c r="P147" s="390"/>
      <c r="Q147" s="390"/>
      <c r="R147" s="390"/>
      <c r="S147" s="390"/>
      <c r="T147" s="390"/>
      <c r="U147" s="390"/>
      <c r="V147" s="390"/>
      <c r="W147" s="390"/>
      <c r="X147" s="390"/>
      <c r="Y147" s="390"/>
      <c r="Z147" s="390"/>
    </row>
    <row r="148" spans="1:26" ht="12.75" customHeight="1">
      <c r="A148" s="390"/>
      <c r="B148" s="390"/>
      <c r="C148" s="390"/>
      <c r="D148" s="390"/>
      <c r="E148" s="390"/>
      <c r="F148" s="390"/>
      <c r="G148" s="390"/>
      <c r="H148" s="390"/>
      <c r="I148" s="390"/>
      <c r="J148" s="390"/>
      <c r="K148" s="390"/>
      <c r="L148" s="390"/>
      <c r="M148" s="390"/>
      <c r="N148" s="390"/>
      <c r="O148" s="390"/>
      <c r="P148" s="390"/>
      <c r="Q148" s="390"/>
      <c r="R148" s="390"/>
      <c r="S148" s="390"/>
      <c r="T148" s="390"/>
      <c r="U148" s="390"/>
      <c r="V148" s="390"/>
      <c r="W148" s="390"/>
      <c r="X148" s="390"/>
      <c r="Y148" s="390"/>
      <c r="Z148" s="390"/>
    </row>
    <row r="149" spans="1:26" ht="12.75" customHeight="1">
      <c r="A149" s="390"/>
      <c r="B149" s="390"/>
      <c r="C149" s="390"/>
      <c r="D149" s="390"/>
      <c r="E149" s="390"/>
      <c r="F149" s="390"/>
      <c r="G149" s="390"/>
      <c r="H149" s="390"/>
      <c r="I149" s="390"/>
      <c r="J149" s="390"/>
      <c r="K149" s="390"/>
      <c r="L149" s="390"/>
      <c r="M149" s="390"/>
      <c r="N149" s="390"/>
      <c r="O149" s="390"/>
      <c r="P149" s="390"/>
      <c r="Q149" s="390"/>
      <c r="R149" s="390"/>
      <c r="S149" s="390"/>
      <c r="T149" s="390"/>
      <c r="U149" s="390"/>
      <c r="V149" s="390"/>
      <c r="W149" s="390"/>
      <c r="X149" s="390"/>
      <c r="Y149" s="390"/>
      <c r="Z149" s="390"/>
    </row>
    <row r="150" spans="1:26" ht="12.75" customHeight="1">
      <c r="A150" s="390"/>
      <c r="B150" s="390"/>
      <c r="C150" s="390"/>
      <c r="D150" s="390"/>
      <c r="E150" s="390"/>
      <c r="F150" s="390"/>
      <c r="G150" s="390"/>
      <c r="H150" s="390"/>
      <c r="I150" s="390"/>
      <c r="J150" s="390"/>
      <c r="K150" s="390"/>
      <c r="L150" s="390"/>
      <c r="M150" s="390"/>
      <c r="N150" s="390"/>
      <c r="O150" s="390"/>
      <c r="P150" s="390"/>
      <c r="Q150" s="390"/>
      <c r="R150" s="390"/>
      <c r="S150" s="390"/>
      <c r="T150" s="390"/>
      <c r="U150" s="390"/>
      <c r="V150" s="390"/>
      <c r="W150" s="390"/>
      <c r="X150" s="390"/>
      <c r="Y150" s="390"/>
      <c r="Z150" s="390"/>
    </row>
    <row r="151" spans="1:26" ht="12.75" customHeight="1">
      <c r="A151" s="390"/>
      <c r="B151" s="390"/>
      <c r="C151" s="390"/>
      <c r="D151" s="390"/>
      <c r="E151" s="390"/>
      <c r="F151" s="390"/>
      <c r="G151" s="390"/>
      <c r="H151" s="390"/>
      <c r="I151" s="390"/>
      <c r="J151" s="390"/>
      <c r="K151" s="390"/>
      <c r="L151" s="390"/>
      <c r="M151" s="390"/>
      <c r="N151" s="390"/>
      <c r="O151" s="390"/>
      <c r="P151" s="390"/>
      <c r="Q151" s="390"/>
      <c r="R151" s="390"/>
      <c r="S151" s="390"/>
      <c r="T151" s="390"/>
      <c r="U151" s="390"/>
      <c r="V151" s="390"/>
      <c r="W151" s="390"/>
      <c r="X151" s="390"/>
      <c r="Y151" s="390"/>
      <c r="Z151" s="390"/>
    </row>
    <row r="152" spans="1:26" ht="12.75" customHeight="1">
      <c r="A152" s="390"/>
      <c r="B152" s="390"/>
      <c r="C152" s="390"/>
      <c r="D152" s="390"/>
      <c r="E152" s="390"/>
      <c r="F152" s="390"/>
      <c r="G152" s="390"/>
      <c r="H152" s="390"/>
      <c r="I152" s="390"/>
      <c r="J152" s="390"/>
      <c r="K152" s="390"/>
      <c r="L152" s="390"/>
      <c r="M152" s="390"/>
      <c r="N152" s="390"/>
      <c r="O152" s="390"/>
      <c r="P152" s="390"/>
      <c r="Q152" s="390"/>
      <c r="R152" s="390"/>
      <c r="S152" s="390"/>
      <c r="T152" s="390"/>
      <c r="U152" s="390"/>
      <c r="V152" s="390"/>
      <c r="W152" s="390"/>
      <c r="X152" s="390"/>
      <c r="Y152" s="390"/>
      <c r="Z152" s="390"/>
    </row>
    <row r="153" spans="1:26" ht="12.75" customHeight="1">
      <c r="A153" s="390"/>
      <c r="B153" s="390"/>
      <c r="C153" s="390"/>
      <c r="D153" s="390"/>
      <c r="E153" s="390"/>
      <c r="F153" s="390"/>
      <c r="G153" s="390"/>
      <c r="H153" s="390"/>
      <c r="I153" s="390"/>
      <c r="J153" s="390"/>
      <c r="K153" s="390"/>
      <c r="L153" s="390"/>
      <c r="M153" s="390"/>
      <c r="N153" s="390"/>
      <c r="O153" s="390"/>
      <c r="P153" s="390"/>
      <c r="Q153" s="390"/>
      <c r="R153" s="390"/>
      <c r="S153" s="390"/>
      <c r="T153" s="390"/>
      <c r="U153" s="390"/>
      <c r="V153" s="390"/>
      <c r="W153" s="390"/>
      <c r="X153" s="390"/>
      <c r="Y153" s="390"/>
      <c r="Z153" s="390"/>
    </row>
    <row r="154" spans="1:26" ht="12.75" customHeight="1">
      <c r="A154" s="390"/>
      <c r="B154" s="390"/>
      <c r="C154" s="390"/>
      <c r="D154" s="390"/>
      <c r="E154" s="390"/>
      <c r="F154" s="390"/>
      <c r="G154" s="390"/>
      <c r="H154" s="390"/>
      <c r="I154" s="390"/>
      <c r="J154" s="390"/>
      <c r="K154" s="390"/>
      <c r="L154" s="390"/>
      <c r="M154" s="390"/>
      <c r="N154" s="390"/>
      <c r="O154" s="390"/>
      <c r="P154" s="390"/>
      <c r="Q154" s="390"/>
      <c r="R154" s="390"/>
      <c r="S154" s="390"/>
      <c r="T154" s="390"/>
      <c r="U154" s="390"/>
      <c r="V154" s="390"/>
      <c r="W154" s="390"/>
      <c r="X154" s="390"/>
      <c r="Y154" s="390"/>
      <c r="Z154" s="390"/>
    </row>
    <row r="155" spans="1:26" ht="12.75" customHeight="1">
      <c r="A155" s="390"/>
      <c r="B155" s="390"/>
      <c r="C155" s="390"/>
      <c r="D155" s="390"/>
      <c r="E155" s="390"/>
      <c r="F155" s="390"/>
      <c r="G155" s="390"/>
      <c r="H155" s="390"/>
      <c r="I155" s="390"/>
      <c r="J155" s="390"/>
      <c r="K155" s="390"/>
      <c r="L155" s="390"/>
      <c r="M155" s="390"/>
      <c r="N155" s="390"/>
      <c r="O155" s="390"/>
      <c r="P155" s="390"/>
      <c r="Q155" s="390"/>
      <c r="R155" s="390"/>
      <c r="S155" s="390"/>
      <c r="T155" s="390"/>
      <c r="U155" s="390"/>
      <c r="V155" s="390"/>
      <c r="W155" s="390"/>
      <c r="X155" s="390"/>
      <c r="Y155" s="390"/>
      <c r="Z155" s="390"/>
    </row>
    <row r="156" spans="1:26" ht="12.75" customHeight="1">
      <c r="A156" s="390"/>
      <c r="B156" s="390"/>
      <c r="C156" s="390"/>
      <c r="D156" s="390"/>
      <c r="E156" s="390"/>
      <c r="F156" s="390"/>
      <c r="G156" s="390"/>
      <c r="H156" s="390"/>
      <c r="I156" s="390"/>
      <c r="J156" s="390"/>
      <c r="K156" s="390"/>
      <c r="L156" s="390"/>
      <c r="M156" s="390"/>
      <c r="N156" s="390"/>
      <c r="O156" s="390"/>
      <c r="P156" s="390"/>
      <c r="Q156" s="390"/>
      <c r="R156" s="390"/>
      <c r="S156" s="390"/>
      <c r="T156" s="390"/>
      <c r="U156" s="390"/>
      <c r="V156" s="390"/>
      <c r="W156" s="390"/>
      <c r="X156" s="390"/>
      <c r="Y156" s="390"/>
      <c r="Z156" s="390"/>
    </row>
    <row r="157" spans="1:26" ht="12.75" customHeight="1">
      <c r="A157" s="390"/>
      <c r="B157" s="390"/>
      <c r="C157" s="390"/>
      <c r="D157" s="390"/>
      <c r="E157" s="390"/>
      <c r="F157" s="390"/>
      <c r="G157" s="390"/>
      <c r="H157" s="390"/>
      <c r="I157" s="390"/>
      <c r="J157" s="390"/>
      <c r="K157" s="390"/>
      <c r="L157" s="390"/>
      <c r="M157" s="390"/>
      <c r="N157" s="390"/>
      <c r="O157" s="390"/>
      <c r="P157" s="390"/>
      <c r="Q157" s="390"/>
      <c r="R157" s="390"/>
      <c r="S157" s="390"/>
      <c r="T157" s="390"/>
      <c r="U157" s="390"/>
      <c r="V157" s="390"/>
      <c r="W157" s="390"/>
      <c r="X157" s="390"/>
      <c r="Y157" s="390"/>
      <c r="Z157" s="390"/>
    </row>
    <row r="158" spans="1:26" ht="12.75" customHeight="1">
      <c r="A158" s="390"/>
      <c r="B158" s="390"/>
      <c r="C158" s="390"/>
      <c r="D158" s="390"/>
      <c r="E158" s="390"/>
      <c r="F158" s="390"/>
      <c r="G158" s="390"/>
      <c r="H158" s="390"/>
      <c r="I158" s="390"/>
      <c r="J158" s="390"/>
      <c r="K158" s="390"/>
      <c r="L158" s="390"/>
      <c r="M158" s="390"/>
      <c r="N158" s="390"/>
      <c r="O158" s="390"/>
      <c r="P158" s="390"/>
      <c r="Q158" s="390"/>
      <c r="R158" s="390"/>
      <c r="S158" s="390"/>
      <c r="T158" s="390"/>
      <c r="U158" s="390"/>
      <c r="V158" s="390"/>
      <c r="W158" s="390"/>
      <c r="X158" s="390"/>
      <c r="Y158" s="390"/>
      <c r="Z158" s="390"/>
    </row>
    <row r="159" spans="1:26" ht="12.75" customHeight="1">
      <c r="A159" s="390"/>
      <c r="B159" s="390"/>
      <c r="C159" s="390"/>
      <c r="D159" s="390"/>
      <c r="E159" s="390"/>
      <c r="F159" s="390"/>
      <c r="G159" s="390"/>
      <c r="H159" s="390"/>
      <c r="I159" s="390"/>
      <c r="J159" s="390"/>
      <c r="K159" s="390"/>
      <c r="L159" s="390"/>
      <c r="M159" s="390"/>
      <c r="N159" s="390"/>
      <c r="O159" s="390"/>
      <c r="P159" s="390"/>
      <c r="Q159" s="390"/>
      <c r="R159" s="390"/>
      <c r="S159" s="390"/>
      <c r="T159" s="390"/>
      <c r="U159" s="390"/>
      <c r="V159" s="390"/>
      <c r="W159" s="390"/>
      <c r="X159" s="390"/>
      <c r="Y159" s="390"/>
      <c r="Z159" s="390"/>
    </row>
    <row r="160" spans="1:26" ht="12.75" customHeight="1">
      <c r="A160" s="390"/>
      <c r="B160" s="390"/>
      <c r="C160" s="390"/>
      <c r="D160" s="390"/>
      <c r="E160" s="390"/>
      <c r="F160" s="390"/>
      <c r="G160" s="390"/>
      <c r="H160" s="390"/>
      <c r="I160" s="390"/>
      <c r="J160" s="390"/>
      <c r="K160" s="390"/>
      <c r="L160" s="390"/>
      <c r="M160" s="390"/>
      <c r="N160" s="390"/>
      <c r="O160" s="390"/>
      <c r="P160" s="390"/>
      <c r="Q160" s="390"/>
      <c r="R160" s="390"/>
      <c r="S160" s="390"/>
      <c r="T160" s="390"/>
      <c r="U160" s="390"/>
      <c r="V160" s="390"/>
      <c r="W160" s="390"/>
      <c r="X160" s="390"/>
      <c r="Y160" s="390"/>
      <c r="Z160" s="390"/>
    </row>
    <row r="161" spans="1:26" ht="12.75" customHeight="1">
      <c r="A161" s="390"/>
      <c r="B161" s="390"/>
      <c r="C161" s="390"/>
      <c r="D161" s="390"/>
      <c r="E161" s="390"/>
      <c r="F161" s="390"/>
      <c r="G161" s="390"/>
      <c r="H161" s="390"/>
      <c r="I161" s="390"/>
      <c r="J161" s="390"/>
      <c r="K161" s="390"/>
      <c r="L161" s="390"/>
      <c r="M161" s="390"/>
      <c r="N161" s="390"/>
      <c r="O161" s="390"/>
      <c r="P161" s="390"/>
      <c r="Q161" s="390"/>
      <c r="R161" s="390"/>
      <c r="S161" s="390"/>
      <c r="T161" s="390"/>
      <c r="U161" s="390"/>
      <c r="V161" s="390"/>
      <c r="W161" s="390"/>
      <c r="X161" s="390"/>
      <c r="Y161" s="390"/>
      <c r="Z161" s="390"/>
    </row>
    <row r="162" spans="1:26" ht="12.75" customHeight="1">
      <c r="A162" s="390"/>
      <c r="B162" s="390"/>
      <c r="C162" s="390"/>
      <c r="D162" s="390"/>
      <c r="E162" s="390"/>
      <c r="F162" s="390"/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90"/>
      <c r="R162" s="390"/>
      <c r="S162" s="390"/>
      <c r="T162" s="390"/>
      <c r="U162" s="390"/>
      <c r="V162" s="390"/>
      <c r="W162" s="390"/>
      <c r="X162" s="390"/>
      <c r="Y162" s="390"/>
      <c r="Z162" s="390"/>
    </row>
    <row r="163" spans="1:26" ht="12.75" customHeight="1">
      <c r="A163" s="390"/>
      <c r="B163" s="390"/>
      <c r="C163" s="390"/>
      <c r="D163" s="390"/>
      <c r="E163" s="390"/>
      <c r="F163" s="390"/>
      <c r="G163" s="390"/>
      <c r="H163" s="390"/>
      <c r="I163" s="390"/>
      <c r="J163" s="390"/>
      <c r="K163" s="390"/>
      <c r="L163" s="390"/>
      <c r="M163" s="390"/>
      <c r="N163" s="390"/>
      <c r="O163" s="390"/>
      <c r="P163" s="390"/>
      <c r="Q163" s="390"/>
      <c r="R163" s="390"/>
      <c r="S163" s="390"/>
      <c r="T163" s="390"/>
      <c r="U163" s="390"/>
      <c r="V163" s="390"/>
      <c r="W163" s="390"/>
      <c r="X163" s="390"/>
      <c r="Y163" s="390"/>
      <c r="Z163" s="390"/>
    </row>
    <row r="164" spans="1:26" ht="12.75" customHeight="1">
      <c r="A164" s="390"/>
      <c r="B164" s="390"/>
      <c r="C164" s="390"/>
      <c r="D164" s="390"/>
      <c r="E164" s="390"/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0"/>
      <c r="R164" s="390"/>
      <c r="S164" s="390"/>
      <c r="T164" s="390"/>
      <c r="U164" s="390"/>
      <c r="V164" s="390"/>
      <c r="W164" s="390"/>
      <c r="X164" s="390"/>
      <c r="Y164" s="390"/>
      <c r="Z164" s="390"/>
    </row>
    <row r="165" spans="1:26" ht="12.75" customHeight="1">
      <c r="A165" s="390"/>
      <c r="B165" s="390"/>
      <c r="C165" s="390"/>
      <c r="D165" s="390"/>
      <c r="E165" s="390"/>
      <c r="F165" s="390"/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390"/>
      <c r="R165" s="390"/>
      <c r="S165" s="390"/>
      <c r="T165" s="390"/>
      <c r="U165" s="390"/>
      <c r="V165" s="390"/>
      <c r="W165" s="390"/>
      <c r="X165" s="390"/>
      <c r="Y165" s="390"/>
      <c r="Z165" s="390"/>
    </row>
    <row r="166" spans="1:26" ht="12.75" customHeight="1">
      <c r="A166" s="390"/>
      <c r="B166" s="390"/>
      <c r="C166" s="390"/>
      <c r="D166" s="390"/>
      <c r="E166" s="390"/>
      <c r="F166" s="390"/>
      <c r="G166" s="390"/>
      <c r="H166" s="390"/>
      <c r="I166" s="390"/>
      <c r="J166" s="390"/>
      <c r="K166" s="390"/>
      <c r="L166" s="390"/>
      <c r="M166" s="390"/>
      <c r="N166" s="390"/>
      <c r="O166" s="390"/>
      <c r="P166" s="390"/>
      <c r="Q166" s="390"/>
      <c r="R166" s="390"/>
      <c r="S166" s="390"/>
      <c r="T166" s="390"/>
      <c r="U166" s="390"/>
      <c r="V166" s="390"/>
      <c r="W166" s="390"/>
      <c r="X166" s="390"/>
      <c r="Y166" s="390"/>
      <c r="Z166" s="390"/>
    </row>
    <row r="167" spans="1:26" ht="12.75" customHeight="1">
      <c r="A167" s="390"/>
      <c r="B167" s="390"/>
      <c r="C167" s="390"/>
      <c r="D167" s="390"/>
      <c r="E167" s="390"/>
      <c r="F167" s="390"/>
      <c r="G167" s="390"/>
      <c r="H167" s="390"/>
      <c r="I167" s="390"/>
      <c r="J167" s="390"/>
      <c r="K167" s="390"/>
      <c r="L167" s="390"/>
      <c r="M167" s="390"/>
      <c r="N167" s="390"/>
      <c r="O167" s="390"/>
      <c r="P167" s="390"/>
      <c r="Q167" s="390"/>
      <c r="R167" s="390"/>
      <c r="S167" s="390"/>
      <c r="T167" s="390"/>
      <c r="U167" s="390"/>
      <c r="V167" s="390"/>
      <c r="W167" s="390"/>
      <c r="X167" s="390"/>
      <c r="Y167" s="390"/>
      <c r="Z167" s="390"/>
    </row>
    <row r="168" spans="1:26" ht="12.75" customHeight="1">
      <c r="A168" s="390"/>
      <c r="B168" s="390"/>
      <c r="C168" s="390"/>
      <c r="D168" s="390"/>
      <c r="E168" s="390"/>
      <c r="F168" s="390"/>
      <c r="G168" s="390"/>
      <c r="H168" s="390"/>
      <c r="I168" s="390"/>
      <c r="J168" s="390"/>
      <c r="K168" s="390"/>
      <c r="L168" s="390"/>
      <c r="M168" s="390"/>
      <c r="N168" s="390"/>
      <c r="O168" s="390"/>
      <c r="P168" s="390"/>
      <c r="Q168" s="390"/>
      <c r="R168" s="390"/>
      <c r="S168" s="390"/>
      <c r="T168" s="390"/>
      <c r="U168" s="390"/>
      <c r="V168" s="390"/>
      <c r="W168" s="390"/>
      <c r="X168" s="390"/>
      <c r="Y168" s="390"/>
      <c r="Z168" s="390"/>
    </row>
    <row r="169" spans="1:26" ht="12.75" customHeight="1">
      <c r="A169" s="390"/>
      <c r="B169" s="390"/>
      <c r="C169" s="390"/>
      <c r="D169" s="390"/>
      <c r="E169" s="390"/>
      <c r="F169" s="390"/>
      <c r="G169" s="390"/>
      <c r="H169" s="390"/>
      <c r="I169" s="390"/>
      <c r="J169" s="390"/>
      <c r="K169" s="390"/>
      <c r="L169" s="390"/>
      <c r="M169" s="390"/>
      <c r="N169" s="390"/>
      <c r="O169" s="390"/>
      <c r="P169" s="390"/>
      <c r="Q169" s="390"/>
      <c r="R169" s="390"/>
      <c r="S169" s="390"/>
      <c r="T169" s="390"/>
      <c r="U169" s="390"/>
      <c r="V169" s="390"/>
      <c r="W169" s="390"/>
      <c r="X169" s="390"/>
      <c r="Y169" s="390"/>
      <c r="Z169" s="390"/>
    </row>
    <row r="170" spans="1:26" ht="12.75" customHeight="1">
      <c r="A170" s="390"/>
      <c r="B170" s="390"/>
      <c r="C170" s="390"/>
      <c r="D170" s="390"/>
      <c r="E170" s="390"/>
      <c r="F170" s="390"/>
      <c r="G170" s="390"/>
      <c r="H170" s="390"/>
      <c r="I170" s="390"/>
      <c r="J170" s="390"/>
      <c r="K170" s="390"/>
      <c r="L170" s="390"/>
      <c r="M170" s="390"/>
      <c r="N170" s="390"/>
      <c r="O170" s="390"/>
      <c r="P170" s="390"/>
      <c r="Q170" s="390"/>
      <c r="R170" s="390"/>
      <c r="S170" s="390"/>
      <c r="T170" s="390"/>
      <c r="U170" s="390"/>
      <c r="V170" s="390"/>
      <c r="W170" s="390"/>
      <c r="X170" s="390"/>
      <c r="Y170" s="390"/>
      <c r="Z170" s="390"/>
    </row>
    <row r="171" spans="1:26" ht="12.75" customHeight="1">
      <c r="A171" s="390"/>
      <c r="B171" s="390"/>
      <c r="C171" s="390"/>
      <c r="D171" s="390"/>
      <c r="E171" s="390"/>
      <c r="F171" s="390"/>
      <c r="G171" s="390"/>
      <c r="H171" s="390"/>
      <c r="I171" s="390"/>
      <c r="J171" s="390"/>
      <c r="K171" s="390"/>
      <c r="L171" s="390"/>
      <c r="M171" s="390"/>
      <c r="N171" s="390"/>
      <c r="O171" s="390"/>
      <c r="P171" s="390"/>
      <c r="Q171" s="390"/>
      <c r="R171" s="390"/>
      <c r="S171" s="390"/>
      <c r="T171" s="390"/>
      <c r="U171" s="390"/>
      <c r="V171" s="390"/>
      <c r="W171" s="390"/>
      <c r="X171" s="390"/>
      <c r="Y171" s="390"/>
      <c r="Z171" s="390"/>
    </row>
    <row r="172" spans="1:26" ht="12.75" customHeight="1">
      <c r="A172" s="390"/>
      <c r="B172" s="390"/>
      <c r="C172" s="390"/>
      <c r="D172" s="390"/>
      <c r="E172" s="390"/>
      <c r="F172" s="390"/>
      <c r="G172" s="390"/>
      <c r="H172" s="390"/>
      <c r="I172" s="390"/>
      <c r="J172" s="390"/>
      <c r="K172" s="390"/>
      <c r="L172" s="390"/>
      <c r="M172" s="390"/>
      <c r="N172" s="390"/>
      <c r="O172" s="390"/>
      <c r="P172" s="390"/>
      <c r="Q172" s="390"/>
      <c r="R172" s="390"/>
      <c r="S172" s="390"/>
      <c r="T172" s="390"/>
      <c r="U172" s="390"/>
      <c r="V172" s="390"/>
      <c r="W172" s="390"/>
      <c r="X172" s="390"/>
      <c r="Y172" s="390"/>
      <c r="Z172" s="390"/>
    </row>
    <row r="173" spans="1:26" ht="12.75" customHeight="1">
      <c r="A173" s="390"/>
      <c r="B173" s="390"/>
      <c r="C173" s="390"/>
      <c r="D173" s="390"/>
      <c r="E173" s="390"/>
      <c r="F173" s="390"/>
      <c r="G173" s="390"/>
      <c r="H173" s="390"/>
      <c r="I173" s="390"/>
      <c r="J173" s="390"/>
      <c r="K173" s="390"/>
      <c r="L173" s="390"/>
      <c r="M173" s="390"/>
      <c r="N173" s="390"/>
      <c r="O173" s="390"/>
      <c r="P173" s="390"/>
      <c r="Q173" s="390"/>
      <c r="R173" s="390"/>
      <c r="S173" s="390"/>
      <c r="T173" s="390"/>
      <c r="U173" s="390"/>
      <c r="V173" s="390"/>
      <c r="W173" s="390"/>
      <c r="X173" s="390"/>
      <c r="Y173" s="390"/>
      <c r="Z173" s="390"/>
    </row>
    <row r="174" spans="1:26" ht="12.75" customHeight="1">
      <c r="A174" s="390"/>
      <c r="B174" s="390"/>
      <c r="C174" s="390"/>
      <c r="D174" s="390"/>
      <c r="E174" s="390"/>
      <c r="F174" s="390"/>
      <c r="G174" s="390"/>
      <c r="H174" s="390"/>
      <c r="I174" s="390"/>
      <c r="J174" s="390"/>
      <c r="K174" s="390"/>
      <c r="L174" s="390"/>
      <c r="M174" s="390"/>
      <c r="N174" s="390"/>
      <c r="O174" s="390"/>
      <c r="P174" s="390"/>
      <c r="Q174" s="390"/>
      <c r="R174" s="390"/>
      <c r="S174" s="390"/>
      <c r="T174" s="390"/>
      <c r="U174" s="390"/>
      <c r="V174" s="390"/>
      <c r="W174" s="390"/>
      <c r="X174" s="390"/>
      <c r="Y174" s="390"/>
      <c r="Z174" s="390"/>
    </row>
    <row r="175" spans="1:26" ht="12.75" customHeight="1">
      <c r="A175" s="390"/>
      <c r="B175" s="390"/>
      <c r="C175" s="390"/>
      <c r="D175" s="390"/>
      <c r="E175" s="390"/>
      <c r="F175" s="390"/>
      <c r="G175" s="390"/>
      <c r="H175" s="390"/>
      <c r="I175" s="390"/>
      <c r="J175" s="390"/>
      <c r="K175" s="390"/>
      <c r="L175" s="390"/>
      <c r="M175" s="390"/>
      <c r="N175" s="390"/>
      <c r="O175" s="390"/>
      <c r="P175" s="390"/>
      <c r="Q175" s="390"/>
      <c r="R175" s="390"/>
      <c r="S175" s="390"/>
      <c r="T175" s="390"/>
      <c r="U175" s="390"/>
      <c r="V175" s="390"/>
      <c r="W175" s="390"/>
      <c r="X175" s="390"/>
      <c r="Y175" s="390"/>
      <c r="Z175" s="390"/>
    </row>
    <row r="176" spans="1:26" ht="12.75" customHeight="1">
      <c r="A176" s="390"/>
      <c r="B176" s="390"/>
      <c r="C176" s="390"/>
      <c r="D176" s="390"/>
      <c r="E176" s="390"/>
      <c r="F176" s="390"/>
      <c r="G176" s="390"/>
      <c r="H176" s="390"/>
      <c r="I176" s="390"/>
      <c r="J176" s="390"/>
      <c r="K176" s="390"/>
      <c r="L176" s="390"/>
      <c r="M176" s="390"/>
      <c r="N176" s="390"/>
      <c r="O176" s="390"/>
      <c r="P176" s="390"/>
      <c r="Q176" s="390"/>
      <c r="R176" s="390"/>
      <c r="S176" s="390"/>
      <c r="T176" s="390"/>
      <c r="U176" s="390"/>
      <c r="V176" s="390"/>
      <c r="W176" s="390"/>
      <c r="X176" s="390"/>
      <c r="Y176" s="390"/>
      <c r="Z176" s="390"/>
    </row>
    <row r="177" spans="1:26" ht="12.75" customHeight="1">
      <c r="A177" s="390"/>
      <c r="B177" s="390"/>
      <c r="C177" s="390"/>
      <c r="D177" s="390"/>
      <c r="E177" s="390"/>
      <c r="F177" s="390"/>
      <c r="G177" s="390"/>
      <c r="H177" s="390"/>
      <c r="I177" s="390"/>
      <c r="J177" s="390"/>
      <c r="K177" s="390"/>
      <c r="L177" s="390"/>
      <c r="M177" s="390"/>
      <c r="N177" s="390"/>
      <c r="O177" s="390"/>
      <c r="P177" s="390"/>
      <c r="Q177" s="390"/>
      <c r="R177" s="390"/>
      <c r="S177" s="390"/>
      <c r="T177" s="390"/>
      <c r="U177" s="390"/>
      <c r="V177" s="390"/>
      <c r="W177" s="390"/>
      <c r="X177" s="390"/>
      <c r="Y177" s="390"/>
      <c r="Z177" s="390"/>
    </row>
    <row r="178" spans="1:26" ht="12.75" customHeight="1">
      <c r="A178" s="390"/>
      <c r="B178" s="390"/>
      <c r="C178" s="390"/>
      <c r="D178" s="390"/>
      <c r="E178" s="390"/>
      <c r="F178" s="390"/>
      <c r="G178" s="390"/>
      <c r="H178" s="390"/>
      <c r="I178" s="390"/>
      <c r="J178" s="390"/>
      <c r="K178" s="390"/>
      <c r="L178" s="390"/>
      <c r="M178" s="390"/>
      <c r="N178" s="390"/>
      <c r="O178" s="390"/>
      <c r="P178" s="390"/>
      <c r="Q178" s="390"/>
      <c r="R178" s="390"/>
      <c r="S178" s="390"/>
      <c r="T178" s="390"/>
      <c r="U178" s="390"/>
      <c r="V178" s="390"/>
      <c r="W178" s="390"/>
      <c r="X178" s="390"/>
      <c r="Y178" s="390"/>
      <c r="Z178" s="390"/>
    </row>
    <row r="179" spans="1:26" ht="12.75" customHeight="1">
      <c r="A179" s="390"/>
      <c r="B179" s="390"/>
      <c r="C179" s="390"/>
      <c r="D179" s="390"/>
      <c r="E179" s="390"/>
      <c r="F179" s="390"/>
      <c r="G179" s="390"/>
      <c r="H179" s="390"/>
      <c r="I179" s="390"/>
      <c r="J179" s="390"/>
      <c r="K179" s="390"/>
      <c r="L179" s="390"/>
      <c r="M179" s="390"/>
      <c r="N179" s="390"/>
      <c r="O179" s="390"/>
      <c r="P179" s="390"/>
      <c r="Q179" s="390"/>
      <c r="R179" s="390"/>
      <c r="S179" s="390"/>
      <c r="T179" s="390"/>
      <c r="U179" s="390"/>
      <c r="V179" s="390"/>
      <c r="W179" s="390"/>
      <c r="X179" s="390"/>
      <c r="Y179" s="390"/>
      <c r="Z179" s="390"/>
    </row>
    <row r="180" spans="1:26" ht="12.75" customHeight="1">
      <c r="A180" s="390"/>
      <c r="B180" s="390"/>
      <c r="C180" s="390"/>
      <c r="D180" s="390"/>
      <c r="E180" s="390"/>
      <c r="F180" s="390"/>
      <c r="G180" s="390"/>
      <c r="H180" s="390"/>
      <c r="I180" s="390"/>
      <c r="J180" s="390"/>
      <c r="K180" s="390"/>
      <c r="L180" s="390"/>
      <c r="M180" s="390"/>
      <c r="N180" s="390"/>
      <c r="O180" s="390"/>
      <c r="P180" s="390"/>
      <c r="Q180" s="390"/>
      <c r="R180" s="390"/>
      <c r="S180" s="390"/>
      <c r="T180" s="390"/>
      <c r="U180" s="390"/>
      <c r="V180" s="390"/>
      <c r="W180" s="390"/>
      <c r="X180" s="390"/>
      <c r="Y180" s="390"/>
      <c r="Z180" s="390"/>
    </row>
    <row r="181" spans="1:26" ht="12.75" customHeight="1">
      <c r="A181" s="390"/>
      <c r="B181" s="390"/>
      <c r="C181" s="390"/>
      <c r="D181" s="390"/>
      <c r="E181" s="390"/>
      <c r="F181" s="390"/>
      <c r="G181" s="390"/>
      <c r="H181" s="390"/>
      <c r="I181" s="390"/>
      <c r="J181" s="390"/>
      <c r="K181" s="390"/>
      <c r="L181" s="390"/>
      <c r="M181" s="390"/>
      <c r="N181" s="390"/>
      <c r="O181" s="390"/>
      <c r="P181" s="390"/>
      <c r="Q181" s="390"/>
      <c r="R181" s="390"/>
      <c r="S181" s="390"/>
      <c r="T181" s="390"/>
      <c r="U181" s="390"/>
      <c r="V181" s="390"/>
      <c r="W181" s="390"/>
      <c r="X181" s="390"/>
      <c r="Y181" s="390"/>
      <c r="Z181" s="390"/>
    </row>
    <row r="182" spans="1:26" ht="12.75" customHeight="1">
      <c r="A182" s="390"/>
      <c r="B182" s="390"/>
      <c r="C182" s="390"/>
      <c r="D182" s="390"/>
      <c r="E182" s="390"/>
      <c r="F182" s="390"/>
      <c r="G182" s="390"/>
      <c r="H182" s="390"/>
      <c r="I182" s="390"/>
      <c r="J182" s="390"/>
      <c r="K182" s="390"/>
      <c r="L182" s="390"/>
      <c r="M182" s="390"/>
      <c r="N182" s="390"/>
      <c r="O182" s="390"/>
      <c r="P182" s="390"/>
      <c r="Q182" s="390"/>
      <c r="R182" s="390"/>
      <c r="S182" s="390"/>
      <c r="T182" s="390"/>
      <c r="U182" s="390"/>
      <c r="V182" s="390"/>
      <c r="W182" s="390"/>
      <c r="X182" s="390"/>
      <c r="Y182" s="390"/>
      <c r="Z182" s="390"/>
    </row>
    <row r="183" spans="1:26" ht="12.75" customHeight="1">
      <c r="A183" s="390"/>
      <c r="B183" s="390"/>
      <c r="C183" s="390"/>
      <c r="D183" s="390"/>
      <c r="E183" s="390"/>
      <c r="F183" s="390"/>
      <c r="G183" s="390"/>
      <c r="H183" s="390"/>
      <c r="I183" s="390"/>
      <c r="J183" s="390"/>
      <c r="K183" s="390"/>
      <c r="L183" s="390"/>
      <c r="M183" s="390"/>
      <c r="N183" s="390"/>
      <c r="O183" s="390"/>
      <c r="P183" s="390"/>
      <c r="Q183" s="390"/>
      <c r="R183" s="390"/>
      <c r="S183" s="390"/>
      <c r="T183" s="390"/>
      <c r="U183" s="390"/>
      <c r="V183" s="390"/>
      <c r="W183" s="390"/>
      <c r="X183" s="390"/>
      <c r="Y183" s="390"/>
      <c r="Z183" s="390"/>
    </row>
    <row r="184" spans="1:26" ht="12.75" customHeight="1">
      <c r="A184" s="390"/>
      <c r="B184" s="390"/>
      <c r="C184" s="390"/>
      <c r="D184" s="390"/>
      <c r="E184" s="390"/>
      <c r="F184" s="390"/>
      <c r="G184" s="390"/>
      <c r="H184" s="390"/>
      <c r="I184" s="390"/>
      <c r="J184" s="390"/>
      <c r="K184" s="390"/>
      <c r="L184" s="390"/>
      <c r="M184" s="390"/>
      <c r="N184" s="390"/>
      <c r="O184" s="390"/>
      <c r="P184" s="390"/>
      <c r="Q184" s="390"/>
      <c r="R184" s="390"/>
      <c r="S184" s="390"/>
      <c r="T184" s="390"/>
      <c r="U184" s="390"/>
      <c r="V184" s="390"/>
      <c r="W184" s="390"/>
      <c r="X184" s="390"/>
      <c r="Y184" s="390"/>
      <c r="Z184" s="390"/>
    </row>
    <row r="185" spans="1:26" ht="12.75" customHeight="1">
      <c r="A185" s="390"/>
      <c r="B185" s="390"/>
      <c r="C185" s="390"/>
      <c r="D185" s="390"/>
      <c r="E185" s="390"/>
      <c r="F185" s="390"/>
      <c r="G185" s="390"/>
      <c r="H185" s="390"/>
      <c r="I185" s="390"/>
      <c r="J185" s="390"/>
      <c r="K185" s="390"/>
      <c r="L185" s="390"/>
      <c r="M185" s="390"/>
      <c r="N185" s="390"/>
      <c r="O185" s="390"/>
      <c r="P185" s="390"/>
      <c r="Q185" s="390"/>
      <c r="R185" s="390"/>
      <c r="S185" s="390"/>
      <c r="T185" s="390"/>
      <c r="U185" s="390"/>
      <c r="V185" s="390"/>
      <c r="W185" s="390"/>
      <c r="X185" s="390"/>
      <c r="Y185" s="390"/>
      <c r="Z185" s="390"/>
    </row>
    <row r="186" spans="1:26" ht="12.75" customHeight="1">
      <c r="A186" s="390"/>
      <c r="B186" s="390"/>
      <c r="C186" s="390"/>
      <c r="D186" s="390"/>
      <c r="E186" s="390"/>
      <c r="F186" s="390"/>
      <c r="G186" s="390"/>
      <c r="H186" s="390"/>
      <c r="I186" s="390"/>
      <c r="J186" s="390"/>
      <c r="K186" s="390"/>
      <c r="L186" s="390"/>
      <c r="M186" s="390"/>
      <c r="N186" s="390"/>
      <c r="O186" s="390"/>
      <c r="P186" s="390"/>
      <c r="Q186" s="390"/>
      <c r="R186" s="390"/>
      <c r="S186" s="390"/>
      <c r="T186" s="390"/>
      <c r="U186" s="390"/>
      <c r="V186" s="390"/>
      <c r="W186" s="390"/>
      <c r="X186" s="390"/>
      <c r="Y186" s="390"/>
      <c r="Z186" s="390"/>
    </row>
    <row r="187" spans="1:26" ht="12.75" customHeight="1">
      <c r="A187" s="390"/>
      <c r="B187" s="390"/>
      <c r="C187" s="390"/>
      <c r="D187" s="390"/>
      <c r="E187" s="390"/>
      <c r="F187" s="390"/>
      <c r="G187" s="390"/>
      <c r="H187" s="390"/>
      <c r="I187" s="390"/>
      <c r="J187" s="390"/>
      <c r="K187" s="390"/>
      <c r="L187" s="390"/>
      <c r="M187" s="390"/>
      <c r="N187" s="390"/>
      <c r="O187" s="390"/>
      <c r="P187" s="390"/>
      <c r="Q187" s="390"/>
      <c r="R187" s="390"/>
      <c r="S187" s="390"/>
      <c r="T187" s="390"/>
      <c r="U187" s="390"/>
      <c r="V187" s="390"/>
      <c r="W187" s="390"/>
      <c r="X187" s="390"/>
      <c r="Y187" s="390"/>
      <c r="Z187" s="390"/>
    </row>
    <row r="188" spans="1:26" ht="12.75" customHeight="1">
      <c r="A188" s="390"/>
      <c r="B188" s="390"/>
      <c r="C188" s="390"/>
      <c r="D188" s="390"/>
      <c r="E188" s="390"/>
      <c r="F188" s="390"/>
      <c r="G188" s="390"/>
      <c r="H188" s="390"/>
      <c r="I188" s="390"/>
      <c r="J188" s="390"/>
      <c r="K188" s="390"/>
      <c r="L188" s="390"/>
      <c r="M188" s="390"/>
      <c r="N188" s="390"/>
      <c r="O188" s="390"/>
      <c r="P188" s="390"/>
      <c r="Q188" s="390"/>
      <c r="R188" s="390"/>
      <c r="S188" s="390"/>
      <c r="T188" s="390"/>
      <c r="U188" s="390"/>
      <c r="V188" s="390"/>
      <c r="W188" s="390"/>
      <c r="X188" s="390"/>
      <c r="Y188" s="390"/>
      <c r="Z188" s="390"/>
    </row>
    <row r="189" spans="1:26" ht="12.75" customHeight="1">
      <c r="A189" s="390"/>
      <c r="B189" s="390"/>
      <c r="C189" s="390"/>
      <c r="D189" s="390"/>
      <c r="E189" s="390"/>
      <c r="F189" s="390"/>
      <c r="G189" s="390"/>
      <c r="H189" s="390"/>
      <c r="I189" s="390"/>
      <c r="J189" s="390"/>
      <c r="K189" s="390"/>
      <c r="L189" s="390"/>
      <c r="M189" s="390"/>
      <c r="N189" s="390"/>
      <c r="O189" s="390"/>
      <c r="P189" s="390"/>
      <c r="Q189" s="390"/>
      <c r="R189" s="390"/>
      <c r="S189" s="390"/>
      <c r="T189" s="390"/>
      <c r="U189" s="390"/>
      <c r="V189" s="390"/>
      <c r="W189" s="390"/>
      <c r="X189" s="390"/>
      <c r="Y189" s="390"/>
      <c r="Z189" s="390"/>
    </row>
    <row r="190" spans="1:26" ht="12.75" customHeight="1">
      <c r="A190" s="390"/>
      <c r="B190" s="390"/>
      <c r="C190" s="390"/>
      <c r="D190" s="390"/>
      <c r="E190" s="390"/>
      <c r="F190" s="390"/>
      <c r="G190" s="390"/>
      <c r="H190" s="390"/>
      <c r="I190" s="390"/>
      <c r="J190" s="390"/>
      <c r="K190" s="390"/>
      <c r="L190" s="390"/>
      <c r="M190" s="390"/>
      <c r="N190" s="390"/>
      <c r="O190" s="390"/>
      <c r="P190" s="390"/>
      <c r="Q190" s="390"/>
      <c r="R190" s="390"/>
      <c r="S190" s="390"/>
      <c r="T190" s="390"/>
      <c r="U190" s="390"/>
      <c r="V190" s="390"/>
      <c r="W190" s="390"/>
      <c r="X190" s="390"/>
      <c r="Y190" s="390"/>
      <c r="Z190" s="390"/>
    </row>
    <row r="191" spans="1:26" ht="12.75" customHeight="1">
      <c r="A191" s="390"/>
      <c r="B191" s="390"/>
      <c r="C191" s="390"/>
      <c r="D191" s="390"/>
      <c r="E191" s="390"/>
      <c r="F191" s="390"/>
      <c r="G191" s="390"/>
      <c r="H191" s="390"/>
      <c r="I191" s="390"/>
      <c r="J191" s="390"/>
      <c r="K191" s="390"/>
      <c r="L191" s="390"/>
      <c r="M191" s="390"/>
      <c r="N191" s="390"/>
      <c r="O191" s="390"/>
      <c r="P191" s="390"/>
      <c r="Q191" s="390"/>
      <c r="R191" s="390"/>
      <c r="S191" s="390"/>
      <c r="T191" s="390"/>
      <c r="U191" s="390"/>
      <c r="V191" s="390"/>
      <c r="W191" s="390"/>
      <c r="X191" s="390"/>
      <c r="Y191" s="390"/>
      <c r="Z191" s="390"/>
    </row>
    <row r="192" spans="1:26" ht="12.75" customHeight="1">
      <c r="A192" s="390"/>
      <c r="B192" s="390"/>
      <c r="C192" s="390"/>
      <c r="D192" s="390"/>
      <c r="E192" s="390"/>
      <c r="F192" s="390"/>
      <c r="G192" s="390"/>
      <c r="H192" s="390"/>
      <c r="I192" s="390"/>
      <c r="J192" s="390"/>
      <c r="K192" s="390"/>
      <c r="L192" s="390"/>
      <c r="M192" s="390"/>
      <c r="N192" s="390"/>
      <c r="O192" s="390"/>
      <c r="P192" s="390"/>
      <c r="Q192" s="390"/>
      <c r="R192" s="390"/>
      <c r="S192" s="390"/>
      <c r="T192" s="390"/>
      <c r="U192" s="390"/>
      <c r="V192" s="390"/>
      <c r="W192" s="390"/>
      <c r="X192" s="390"/>
      <c r="Y192" s="390"/>
      <c r="Z192" s="390"/>
    </row>
    <row r="193" spans="1:26" ht="12.75" customHeight="1">
      <c r="A193" s="390"/>
      <c r="B193" s="390"/>
      <c r="C193" s="390"/>
      <c r="D193" s="390"/>
      <c r="E193" s="390"/>
      <c r="F193" s="390"/>
      <c r="G193" s="390"/>
      <c r="H193" s="390"/>
      <c r="I193" s="390"/>
      <c r="J193" s="390"/>
      <c r="K193" s="390"/>
      <c r="L193" s="390"/>
      <c r="M193" s="390"/>
      <c r="N193" s="390"/>
      <c r="O193" s="390"/>
      <c r="P193" s="390"/>
      <c r="Q193" s="390"/>
      <c r="R193" s="390"/>
      <c r="S193" s="390"/>
      <c r="T193" s="390"/>
      <c r="U193" s="390"/>
      <c r="V193" s="390"/>
      <c r="W193" s="390"/>
      <c r="X193" s="390"/>
      <c r="Y193" s="390"/>
      <c r="Z193" s="390"/>
    </row>
    <row r="194" spans="1:26" ht="12.75" customHeight="1">
      <c r="A194" s="390"/>
      <c r="B194" s="390"/>
      <c r="C194" s="390"/>
      <c r="D194" s="390"/>
      <c r="E194" s="390"/>
      <c r="F194" s="390"/>
      <c r="G194" s="390"/>
      <c r="H194" s="390"/>
      <c r="I194" s="390"/>
      <c r="J194" s="390"/>
      <c r="K194" s="390"/>
      <c r="L194" s="390"/>
      <c r="M194" s="390"/>
      <c r="N194" s="390"/>
      <c r="O194" s="390"/>
      <c r="P194" s="390"/>
      <c r="Q194" s="390"/>
      <c r="R194" s="390"/>
      <c r="S194" s="390"/>
      <c r="T194" s="390"/>
      <c r="U194" s="390"/>
      <c r="V194" s="390"/>
      <c r="W194" s="390"/>
      <c r="X194" s="390"/>
      <c r="Y194" s="390"/>
      <c r="Z194" s="390"/>
    </row>
    <row r="195" spans="1:26" ht="12.75" customHeight="1">
      <c r="A195" s="390"/>
      <c r="B195" s="390"/>
      <c r="C195" s="390"/>
      <c r="D195" s="390"/>
      <c r="E195" s="390"/>
      <c r="F195" s="390"/>
      <c r="G195" s="390"/>
      <c r="H195" s="390"/>
      <c r="I195" s="390"/>
      <c r="J195" s="390"/>
      <c r="K195" s="390"/>
      <c r="L195" s="390"/>
      <c r="M195" s="390"/>
      <c r="N195" s="390"/>
      <c r="O195" s="390"/>
      <c r="P195" s="390"/>
      <c r="Q195" s="390"/>
      <c r="R195" s="390"/>
      <c r="S195" s="390"/>
      <c r="T195" s="390"/>
      <c r="U195" s="390"/>
      <c r="V195" s="390"/>
      <c r="W195" s="390"/>
      <c r="X195" s="390"/>
      <c r="Y195" s="390"/>
      <c r="Z195" s="390"/>
    </row>
    <row r="196" spans="1:26" ht="12.75" customHeight="1">
      <c r="A196" s="390"/>
      <c r="B196" s="390"/>
      <c r="C196" s="390"/>
      <c r="D196" s="390"/>
      <c r="E196" s="390"/>
      <c r="F196" s="390"/>
      <c r="G196" s="390"/>
      <c r="H196" s="390"/>
      <c r="I196" s="390"/>
      <c r="J196" s="390"/>
      <c r="K196" s="390"/>
      <c r="L196" s="390"/>
      <c r="M196" s="390"/>
      <c r="N196" s="390"/>
      <c r="O196" s="390"/>
      <c r="P196" s="390"/>
      <c r="Q196" s="390"/>
      <c r="R196" s="390"/>
      <c r="S196" s="390"/>
      <c r="T196" s="390"/>
      <c r="U196" s="390"/>
      <c r="V196" s="390"/>
      <c r="W196" s="390"/>
      <c r="X196" s="390"/>
      <c r="Y196" s="390"/>
      <c r="Z196" s="390"/>
    </row>
    <row r="197" spans="1:26" ht="12.75" customHeight="1">
      <c r="A197" s="390"/>
      <c r="B197" s="390"/>
      <c r="C197" s="390"/>
      <c r="D197" s="390"/>
      <c r="E197" s="390"/>
      <c r="F197" s="390"/>
      <c r="G197" s="390"/>
      <c r="H197" s="390"/>
      <c r="I197" s="390"/>
      <c r="J197" s="390"/>
      <c r="K197" s="390"/>
      <c r="L197" s="390"/>
      <c r="M197" s="390"/>
      <c r="N197" s="390"/>
      <c r="O197" s="390"/>
      <c r="P197" s="390"/>
      <c r="Q197" s="390"/>
      <c r="R197" s="390"/>
      <c r="S197" s="390"/>
      <c r="T197" s="390"/>
      <c r="U197" s="390"/>
      <c r="V197" s="390"/>
      <c r="W197" s="390"/>
      <c r="X197" s="390"/>
      <c r="Y197" s="390"/>
      <c r="Z197" s="390"/>
    </row>
    <row r="198" spans="1:26" ht="12.75" customHeight="1">
      <c r="A198" s="390"/>
      <c r="B198" s="390"/>
      <c r="C198" s="390"/>
      <c r="D198" s="390"/>
      <c r="E198" s="390"/>
      <c r="F198" s="390"/>
      <c r="G198" s="390"/>
      <c r="H198" s="390"/>
      <c r="I198" s="390"/>
      <c r="J198" s="390"/>
      <c r="K198" s="390"/>
      <c r="L198" s="390"/>
      <c r="M198" s="390"/>
      <c r="N198" s="390"/>
      <c r="O198" s="390"/>
      <c r="P198" s="390"/>
      <c r="Q198" s="390"/>
      <c r="R198" s="390"/>
      <c r="S198" s="390"/>
      <c r="T198" s="390"/>
      <c r="U198" s="390"/>
      <c r="V198" s="390"/>
      <c r="W198" s="390"/>
      <c r="X198" s="390"/>
      <c r="Y198" s="390"/>
      <c r="Z198" s="390"/>
    </row>
    <row r="199" spans="1:26" ht="12.75" customHeight="1">
      <c r="A199" s="390"/>
      <c r="B199" s="390"/>
      <c r="C199" s="390"/>
      <c r="D199" s="390"/>
      <c r="E199" s="390"/>
      <c r="F199" s="390"/>
      <c r="G199" s="390"/>
      <c r="H199" s="390"/>
      <c r="I199" s="390"/>
      <c r="J199" s="390"/>
      <c r="K199" s="390"/>
      <c r="L199" s="390"/>
      <c r="M199" s="390"/>
      <c r="N199" s="390"/>
      <c r="O199" s="390"/>
      <c r="P199" s="390"/>
      <c r="Q199" s="390"/>
      <c r="R199" s="390"/>
      <c r="S199" s="390"/>
      <c r="T199" s="390"/>
      <c r="U199" s="390"/>
      <c r="V199" s="390"/>
      <c r="W199" s="390"/>
      <c r="X199" s="390"/>
      <c r="Y199" s="390"/>
      <c r="Z199" s="390"/>
    </row>
    <row r="200" spans="1:26" ht="12.75" customHeight="1">
      <c r="A200" s="390"/>
      <c r="B200" s="390"/>
      <c r="C200" s="390"/>
      <c r="D200" s="390"/>
      <c r="E200" s="390"/>
      <c r="F200" s="390"/>
      <c r="G200" s="390"/>
      <c r="H200" s="390"/>
      <c r="I200" s="390"/>
      <c r="J200" s="390"/>
      <c r="K200" s="390"/>
      <c r="L200" s="390"/>
      <c r="M200" s="390"/>
      <c r="N200" s="390"/>
      <c r="O200" s="390"/>
      <c r="P200" s="390"/>
      <c r="Q200" s="390"/>
      <c r="R200" s="390"/>
      <c r="S200" s="390"/>
      <c r="T200" s="390"/>
      <c r="U200" s="390"/>
      <c r="V200" s="390"/>
      <c r="W200" s="390"/>
      <c r="X200" s="390"/>
      <c r="Y200" s="390"/>
      <c r="Z200" s="390"/>
    </row>
    <row r="201" spans="1:26" ht="12.75" customHeight="1">
      <c r="A201" s="390"/>
      <c r="B201" s="390"/>
      <c r="C201" s="390"/>
      <c r="D201" s="390"/>
      <c r="E201" s="390"/>
      <c r="F201" s="390"/>
      <c r="G201" s="390"/>
      <c r="H201" s="390"/>
      <c r="I201" s="390"/>
      <c r="J201" s="390"/>
      <c r="K201" s="390"/>
      <c r="L201" s="390"/>
      <c r="M201" s="390"/>
      <c r="N201" s="390"/>
      <c r="O201" s="390"/>
      <c r="P201" s="390"/>
      <c r="Q201" s="390"/>
      <c r="R201" s="390"/>
      <c r="S201" s="390"/>
      <c r="T201" s="390"/>
      <c r="U201" s="390"/>
      <c r="V201" s="390"/>
      <c r="W201" s="390"/>
      <c r="X201" s="390"/>
      <c r="Y201" s="390"/>
      <c r="Z201" s="390"/>
    </row>
    <row r="202" spans="1:26" ht="12.75" customHeight="1">
      <c r="A202" s="390"/>
      <c r="B202" s="390"/>
      <c r="C202" s="390"/>
      <c r="D202" s="390"/>
      <c r="E202" s="390"/>
      <c r="F202" s="390"/>
      <c r="G202" s="390"/>
      <c r="H202" s="390"/>
      <c r="I202" s="390"/>
      <c r="J202" s="390"/>
      <c r="K202" s="390"/>
      <c r="L202" s="390"/>
      <c r="M202" s="390"/>
      <c r="N202" s="390"/>
      <c r="O202" s="390"/>
      <c r="P202" s="390"/>
      <c r="Q202" s="390"/>
      <c r="R202" s="390"/>
      <c r="S202" s="390"/>
      <c r="T202" s="390"/>
      <c r="U202" s="390"/>
      <c r="V202" s="390"/>
      <c r="W202" s="390"/>
      <c r="X202" s="390"/>
      <c r="Y202" s="390"/>
      <c r="Z202" s="390"/>
    </row>
    <row r="203" spans="1:26" ht="12.75" customHeight="1">
      <c r="A203" s="390"/>
      <c r="B203" s="390"/>
      <c r="C203" s="390"/>
      <c r="D203" s="390"/>
      <c r="E203" s="390"/>
      <c r="F203" s="390"/>
      <c r="G203" s="390"/>
      <c r="H203" s="390"/>
      <c r="I203" s="390"/>
      <c r="J203" s="390"/>
      <c r="K203" s="390"/>
      <c r="L203" s="390"/>
      <c r="M203" s="390"/>
      <c r="N203" s="390"/>
      <c r="O203" s="390"/>
      <c r="P203" s="390"/>
      <c r="Q203" s="390"/>
      <c r="R203" s="390"/>
      <c r="S203" s="390"/>
      <c r="T203" s="390"/>
      <c r="U203" s="390"/>
      <c r="V203" s="390"/>
      <c r="W203" s="390"/>
      <c r="X203" s="390"/>
      <c r="Y203" s="390"/>
      <c r="Z203" s="390"/>
    </row>
    <row r="204" spans="1:26" ht="12.75" customHeight="1">
      <c r="A204" s="390"/>
      <c r="B204" s="390"/>
      <c r="C204" s="390"/>
      <c r="D204" s="390"/>
      <c r="E204" s="390"/>
      <c r="F204" s="390"/>
      <c r="G204" s="390"/>
      <c r="H204" s="390"/>
      <c r="I204" s="390"/>
      <c r="J204" s="390"/>
      <c r="K204" s="390"/>
      <c r="L204" s="390"/>
      <c r="M204" s="390"/>
      <c r="N204" s="390"/>
      <c r="O204" s="390"/>
      <c r="P204" s="390"/>
      <c r="Q204" s="390"/>
      <c r="R204" s="390"/>
      <c r="S204" s="390"/>
      <c r="T204" s="390"/>
      <c r="U204" s="390"/>
      <c r="V204" s="390"/>
      <c r="W204" s="390"/>
      <c r="X204" s="390"/>
      <c r="Y204" s="390"/>
      <c r="Z204" s="390"/>
    </row>
    <row r="205" spans="1:26" ht="12.75" customHeight="1">
      <c r="A205" s="390"/>
      <c r="B205" s="390"/>
      <c r="C205" s="390"/>
      <c r="D205" s="390"/>
      <c r="E205" s="390"/>
      <c r="F205" s="390"/>
      <c r="G205" s="390"/>
      <c r="H205" s="390"/>
      <c r="I205" s="390"/>
      <c r="J205" s="390"/>
      <c r="K205" s="390"/>
      <c r="L205" s="390"/>
      <c r="M205" s="390"/>
      <c r="N205" s="390"/>
      <c r="O205" s="390"/>
      <c r="P205" s="390"/>
      <c r="Q205" s="390"/>
      <c r="R205" s="390"/>
      <c r="S205" s="390"/>
      <c r="T205" s="390"/>
      <c r="U205" s="390"/>
      <c r="V205" s="390"/>
      <c r="W205" s="390"/>
      <c r="X205" s="390"/>
      <c r="Y205" s="390"/>
      <c r="Z205" s="390"/>
    </row>
    <row r="206" spans="1:26" ht="12.75" customHeight="1">
      <c r="A206" s="390"/>
      <c r="B206" s="390"/>
      <c r="C206" s="390"/>
      <c r="D206" s="390"/>
      <c r="E206" s="390"/>
      <c r="F206" s="390"/>
      <c r="G206" s="390"/>
      <c r="H206" s="390"/>
      <c r="I206" s="390"/>
      <c r="J206" s="390"/>
      <c r="K206" s="390"/>
      <c r="L206" s="390"/>
      <c r="M206" s="390"/>
      <c r="N206" s="390"/>
      <c r="O206" s="390"/>
      <c r="P206" s="390"/>
      <c r="Q206" s="390"/>
      <c r="R206" s="390"/>
      <c r="S206" s="390"/>
      <c r="T206" s="390"/>
      <c r="U206" s="390"/>
      <c r="V206" s="390"/>
      <c r="W206" s="390"/>
      <c r="X206" s="390"/>
      <c r="Y206" s="390"/>
      <c r="Z206" s="390"/>
    </row>
    <row r="207" spans="1:26" ht="12.75" customHeight="1">
      <c r="A207" s="390"/>
      <c r="B207" s="390"/>
      <c r="C207" s="390"/>
      <c r="D207" s="390"/>
      <c r="E207" s="390"/>
      <c r="F207" s="390"/>
      <c r="G207" s="390"/>
      <c r="H207" s="390"/>
      <c r="I207" s="390"/>
      <c r="J207" s="390"/>
      <c r="K207" s="390"/>
      <c r="L207" s="390"/>
      <c r="M207" s="390"/>
      <c r="N207" s="390"/>
      <c r="O207" s="390"/>
      <c r="P207" s="390"/>
      <c r="Q207" s="390"/>
      <c r="R207" s="390"/>
      <c r="S207" s="390"/>
      <c r="T207" s="390"/>
      <c r="U207" s="390"/>
      <c r="V207" s="390"/>
      <c r="W207" s="390"/>
      <c r="X207" s="390"/>
      <c r="Y207" s="390"/>
      <c r="Z207" s="390"/>
    </row>
    <row r="208" spans="1:26" ht="12.75" customHeight="1">
      <c r="A208" s="390"/>
      <c r="B208" s="390"/>
      <c r="C208" s="390"/>
      <c r="D208" s="390"/>
      <c r="E208" s="390"/>
      <c r="F208" s="390"/>
      <c r="G208" s="390"/>
      <c r="H208" s="390"/>
      <c r="I208" s="390"/>
      <c r="J208" s="390"/>
      <c r="K208" s="390"/>
      <c r="L208" s="390"/>
      <c r="M208" s="390"/>
      <c r="N208" s="390"/>
      <c r="O208" s="390"/>
      <c r="P208" s="390"/>
      <c r="Q208" s="390"/>
      <c r="R208" s="390"/>
      <c r="S208" s="390"/>
      <c r="T208" s="390"/>
      <c r="U208" s="390"/>
      <c r="V208" s="390"/>
      <c r="W208" s="390"/>
      <c r="X208" s="390"/>
      <c r="Y208" s="390"/>
      <c r="Z208" s="390"/>
    </row>
    <row r="209" spans="1:26" ht="12.75" customHeight="1">
      <c r="A209" s="390"/>
      <c r="B209" s="390"/>
      <c r="C209" s="390"/>
      <c r="D209" s="390"/>
      <c r="E209" s="390"/>
      <c r="F209" s="390"/>
      <c r="G209" s="390"/>
      <c r="H209" s="390"/>
      <c r="I209" s="390"/>
      <c r="J209" s="390"/>
      <c r="K209" s="390"/>
      <c r="L209" s="390"/>
      <c r="M209" s="390"/>
      <c r="N209" s="390"/>
      <c r="O209" s="390"/>
      <c r="P209" s="390"/>
      <c r="Q209" s="390"/>
      <c r="R209" s="390"/>
      <c r="S209" s="390"/>
      <c r="T209" s="390"/>
      <c r="U209" s="390"/>
      <c r="V209" s="390"/>
      <c r="W209" s="390"/>
      <c r="X209" s="390"/>
      <c r="Y209" s="390"/>
      <c r="Z209" s="390"/>
    </row>
    <row r="210" spans="1:26" ht="12.75" customHeight="1">
      <c r="A210" s="390"/>
      <c r="B210" s="390"/>
      <c r="C210" s="390"/>
      <c r="D210" s="390"/>
      <c r="E210" s="390"/>
      <c r="F210" s="390"/>
      <c r="G210" s="390"/>
      <c r="H210" s="390"/>
      <c r="I210" s="390"/>
      <c r="J210" s="390"/>
      <c r="K210" s="390"/>
      <c r="L210" s="390"/>
      <c r="M210" s="390"/>
      <c r="N210" s="390"/>
      <c r="O210" s="390"/>
      <c r="P210" s="390"/>
      <c r="Q210" s="390"/>
      <c r="R210" s="390"/>
      <c r="S210" s="390"/>
      <c r="T210" s="390"/>
      <c r="U210" s="390"/>
      <c r="V210" s="390"/>
      <c r="W210" s="390"/>
      <c r="X210" s="390"/>
      <c r="Y210" s="390"/>
      <c r="Z210" s="390"/>
    </row>
    <row r="211" spans="1:26" ht="12.75" customHeight="1">
      <c r="A211" s="390"/>
      <c r="B211" s="390"/>
      <c r="C211" s="390"/>
      <c r="D211" s="390"/>
      <c r="E211" s="390"/>
      <c r="F211" s="390"/>
      <c r="G211" s="390"/>
      <c r="H211" s="390"/>
      <c r="I211" s="390"/>
      <c r="J211" s="390"/>
      <c r="K211" s="390"/>
      <c r="L211" s="390"/>
      <c r="M211" s="390"/>
      <c r="N211" s="390"/>
      <c r="O211" s="390"/>
      <c r="P211" s="390"/>
      <c r="Q211" s="390"/>
      <c r="R211" s="390"/>
      <c r="S211" s="390"/>
      <c r="T211" s="390"/>
      <c r="U211" s="390"/>
      <c r="V211" s="390"/>
      <c r="W211" s="390"/>
      <c r="X211" s="390"/>
      <c r="Y211" s="390"/>
      <c r="Z211" s="390"/>
    </row>
    <row r="212" spans="1:26" ht="12.75" customHeight="1">
      <c r="A212" s="390"/>
      <c r="B212" s="390"/>
      <c r="C212" s="390"/>
      <c r="D212" s="390"/>
      <c r="E212" s="390"/>
      <c r="F212" s="390"/>
      <c r="G212" s="390"/>
      <c r="H212" s="390"/>
      <c r="I212" s="390"/>
      <c r="J212" s="390"/>
      <c r="K212" s="390"/>
      <c r="L212" s="390"/>
      <c r="M212" s="390"/>
      <c r="N212" s="390"/>
      <c r="O212" s="390"/>
      <c r="P212" s="390"/>
      <c r="Q212" s="390"/>
      <c r="R212" s="390"/>
      <c r="S212" s="390"/>
      <c r="T212" s="390"/>
      <c r="U212" s="390"/>
      <c r="V212" s="390"/>
      <c r="W212" s="390"/>
      <c r="X212" s="390"/>
      <c r="Y212" s="390"/>
      <c r="Z212" s="390"/>
    </row>
    <row r="213" spans="1:26" ht="12.75" customHeight="1">
      <c r="A213" s="390"/>
      <c r="B213" s="390"/>
      <c r="C213" s="390"/>
      <c r="D213" s="390"/>
      <c r="E213" s="390"/>
      <c r="F213" s="390"/>
      <c r="G213" s="390"/>
      <c r="H213" s="390"/>
      <c r="I213" s="390"/>
      <c r="J213" s="390"/>
      <c r="K213" s="390"/>
      <c r="L213" s="390"/>
      <c r="M213" s="390"/>
      <c r="N213" s="390"/>
      <c r="O213" s="390"/>
      <c r="P213" s="390"/>
      <c r="Q213" s="390"/>
      <c r="R213" s="390"/>
      <c r="S213" s="390"/>
      <c r="T213" s="390"/>
      <c r="U213" s="390"/>
      <c r="V213" s="390"/>
      <c r="W213" s="390"/>
      <c r="X213" s="390"/>
      <c r="Y213" s="390"/>
      <c r="Z213" s="390"/>
    </row>
    <row r="214" spans="1:26" ht="12.75" customHeight="1">
      <c r="A214" s="390"/>
      <c r="B214" s="390"/>
      <c r="C214" s="390"/>
      <c r="D214" s="390"/>
      <c r="E214" s="390"/>
      <c r="F214" s="390"/>
      <c r="G214" s="390"/>
      <c r="H214" s="390"/>
      <c r="I214" s="390"/>
      <c r="J214" s="390"/>
      <c r="K214" s="390"/>
      <c r="L214" s="390"/>
      <c r="M214" s="390"/>
      <c r="N214" s="390"/>
      <c r="O214" s="390"/>
      <c r="P214" s="390"/>
      <c r="Q214" s="390"/>
      <c r="R214" s="390"/>
      <c r="S214" s="390"/>
      <c r="T214" s="390"/>
      <c r="U214" s="390"/>
      <c r="V214" s="390"/>
      <c r="W214" s="390"/>
      <c r="X214" s="390"/>
      <c r="Y214" s="390"/>
      <c r="Z214" s="390"/>
    </row>
    <row r="215" spans="1:26" ht="12.75" customHeight="1">
      <c r="A215" s="390"/>
      <c r="B215" s="390"/>
      <c r="C215" s="390"/>
      <c r="D215" s="390"/>
      <c r="E215" s="390"/>
      <c r="F215" s="390"/>
      <c r="G215" s="390"/>
      <c r="H215" s="390"/>
      <c r="I215" s="390"/>
      <c r="J215" s="390"/>
      <c r="K215" s="390"/>
      <c r="L215" s="390"/>
      <c r="M215" s="390"/>
      <c r="N215" s="390"/>
      <c r="O215" s="390"/>
      <c r="P215" s="390"/>
      <c r="Q215" s="390"/>
      <c r="R215" s="390"/>
      <c r="S215" s="390"/>
      <c r="T215" s="390"/>
      <c r="U215" s="390"/>
      <c r="V215" s="390"/>
      <c r="W215" s="390"/>
      <c r="X215" s="390"/>
      <c r="Y215" s="390"/>
      <c r="Z215" s="390"/>
    </row>
    <row r="216" spans="1:26" ht="12.75" customHeight="1">
      <c r="A216" s="390"/>
      <c r="B216" s="390"/>
      <c r="C216" s="390"/>
      <c r="D216" s="390"/>
      <c r="E216" s="390"/>
      <c r="F216" s="390"/>
      <c r="G216" s="390"/>
      <c r="H216" s="390"/>
      <c r="I216" s="390"/>
      <c r="J216" s="390"/>
      <c r="K216" s="390"/>
      <c r="L216" s="390"/>
      <c r="M216" s="390"/>
      <c r="N216" s="390"/>
      <c r="O216" s="390"/>
      <c r="P216" s="390"/>
      <c r="Q216" s="390"/>
      <c r="R216" s="390"/>
      <c r="S216" s="390"/>
      <c r="T216" s="390"/>
      <c r="U216" s="390"/>
      <c r="V216" s="390"/>
      <c r="W216" s="390"/>
      <c r="X216" s="390"/>
      <c r="Y216" s="390"/>
      <c r="Z216" s="390"/>
    </row>
    <row r="217" spans="1:26" ht="12.75" customHeight="1">
      <c r="A217" s="390"/>
      <c r="B217" s="390"/>
      <c r="C217" s="390"/>
      <c r="D217" s="390"/>
      <c r="E217" s="390"/>
      <c r="F217" s="390"/>
      <c r="G217" s="390"/>
      <c r="H217" s="390"/>
      <c r="I217" s="390"/>
      <c r="J217" s="390"/>
      <c r="K217" s="390"/>
      <c r="L217" s="390"/>
      <c r="M217" s="390"/>
      <c r="N217" s="390"/>
      <c r="O217" s="390"/>
      <c r="P217" s="390"/>
      <c r="Q217" s="390"/>
      <c r="R217" s="390"/>
      <c r="S217" s="390"/>
      <c r="T217" s="390"/>
      <c r="U217" s="390"/>
      <c r="V217" s="390"/>
      <c r="W217" s="390"/>
      <c r="X217" s="390"/>
      <c r="Y217" s="390"/>
      <c r="Z217" s="390"/>
    </row>
    <row r="218" spans="1:26" ht="12.75" customHeight="1">
      <c r="A218" s="390"/>
      <c r="B218" s="390"/>
      <c r="C218" s="390"/>
      <c r="D218" s="390"/>
      <c r="E218" s="390"/>
      <c r="F218" s="390"/>
      <c r="G218" s="390"/>
      <c r="H218" s="390"/>
      <c r="I218" s="390"/>
      <c r="J218" s="390"/>
      <c r="K218" s="390"/>
      <c r="L218" s="390"/>
      <c r="M218" s="390"/>
      <c r="N218" s="390"/>
      <c r="O218" s="390"/>
      <c r="P218" s="390"/>
      <c r="Q218" s="390"/>
      <c r="R218" s="390"/>
      <c r="S218" s="390"/>
      <c r="T218" s="390"/>
      <c r="U218" s="390"/>
      <c r="V218" s="390"/>
      <c r="W218" s="390"/>
      <c r="X218" s="390"/>
      <c r="Y218" s="390"/>
      <c r="Z218" s="390"/>
    </row>
    <row r="219" spans="1:26" ht="12.75" customHeight="1">
      <c r="A219" s="390"/>
      <c r="B219" s="390"/>
      <c r="C219" s="390"/>
      <c r="D219" s="390"/>
      <c r="E219" s="390"/>
      <c r="F219" s="390"/>
      <c r="G219" s="390"/>
      <c r="H219" s="390"/>
      <c r="I219" s="390"/>
      <c r="J219" s="390"/>
      <c r="K219" s="390"/>
      <c r="L219" s="390"/>
      <c r="M219" s="390"/>
      <c r="N219" s="390"/>
      <c r="O219" s="390"/>
      <c r="P219" s="390"/>
      <c r="Q219" s="390"/>
      <c r="R219" s="390"/>
      <c r="S219" s="390"/>
      <c r="T219" s="390"/>
      <c r="U219" s="390"/>
      <c r="V219" s="390"/>
      <c r="W219" s="390"/>
      <c r="X219" s="390"/>
      <c r="Y219" s="390"/>
      <c r="Z219" s="390"/>
    </row>
    <row r="220" spans="1:26" ht="12.75" customHeight="1">
      <c r="A220" s="390"/>
      <c r="B220" s="390"/>
      <c r="C220" s="390"/>
      <c r="D220" s="390"/>
      <c r="E220" s="390"/>
      <c r="F220" s="390"/>
      <c r="G220" s="390"/>
      <c r="H220" s="390"/>
      <c r="I220" s="390"/>
      <c r="J220" s="390"/>
      <c r="K220" s="390"/>
      <c r="L220" s="390"/>
      <c r="M220" s="390"/>
      <c r="N220" s="390"/>
      <c r="O220" s="390"/>
      <c r="P220" s="390"/>
      <c r="Q220" s="390"/>
      <c r="R220" s="390"/>
      <c r="S220" s="390"/>
      <c r="T220" s="390"/>
      <c r="U220" s="390"/>
      <c r="V220" s="390"/>
      <c r="W220" s="390"/>
      <c r="X220" s="390"/>
      <c r="Y220" s="390"/>
      <c r="Z220" s="390"/>
    </row>
    <row r="221" spans="1:26" ht="12.75" customHeight="1">
      <c r="A221" s="390"/>
      <c r="B221" s="390"/>
      <c r="C221" s="390"/>
      <c r="D221" s="390"/>
      <c r="E221" s="390"/>
      <c r="F221" s="390"/>
      <c r="G221" s="390"/>
      <c r="H221" s="390"/>
      <c r="I221" s="390"/>
      <c r="J221" s="390"/>
      <c r="K221" s="390"/>
      <c r="L221" s="390"/>
      <c r="M221" s="390"/>
      <c r="N221" s="390"/>
      <c r="O221" s="390"/>
      <c r="P221" s="390"/>
      <c r="Q221" s="390"/>
      <c r="R221" s="390"/>
      <c r="S221" s="390"/>
      <c r="T221" s="390"/>
      <c r="U221" s="390"/>
      <c r="V221" s="390"/>
      <c r="W221" s="390"/>
      <c r="X221" s="390"/>
      <c r="Y221" s="390"/>
      <c r="Z221" s="390"/>
    </row>
    <row r="222" spans="1:26" ht="12.75" customHeight="1">
      <c r="A222" s="390"/>
      <c r="B222" s="390"/>
      <c r="C222" s="390"/>
      <c r="D222" s="390"/>
      <c r="E222" s="390"/>
      <c r="F222" s="390"/>
      <c r="G222" s="390"/>
      <c r="H222" s="390"/>
      <c r="I222" s="390"/>
      <c r="J222" s="390"/>
      <c r="K222" s="390"/>
      <c r="L222" s="390"/>
      <c r="M222" s="390"/>
      <c r="N222" s="390"/>
      <c r="O222" s="390"/>
      <c r="P222" s="390"/>
      <c r="Q222" s="390"/>
      <c r="R222" s="390"/>
      <c r="S222" s="390"/>
      <c r="T222" s="390"/>
      <c r="U222" s="390"/>
      <c r="V222" s="390"/>
      <c r="W222" s="390"/>
      <c r="X222" s="390"/>
      <c r="Y222" s="390"/>
      <c r="Z222" s="390"/>
    </row>
    <row r="223" spans="1:26" ht="12.75" customHeight="1">
      <c r="A223" s="390"/>
      <c r="B223" s="390"/>
      <c r="C223" s="390"/>
      <c r="D223" s="390"/>
      <c r="E223" s="390"/>
      <c r="F223" s="390"/>
      <c r="G223" s="390"/>
      <c r="H223" s="390"/>
      <c r="I223" s="390"/>
      <c r="J223" s="390"/>
      <c r="K223" s="390"/>
      <c r="L223" s="390"/>
      <c r="M223" s="390"/>
      <c r="N223" s="390"/>
      <c r="O223" s="390"/>
      <c r="P223" s="390"/>
      <c r="Q223" s="390"/>
      <c r="R223" s="390"/>
      <c r="S223" s="390"/>
      <c r="T223" s="390"/>
      <c r="U223" s="390"/>
      <c r="V223" s="390"/>
      <c r="W223" s="390"/>
      <c r="X223" s="390"/>
      <c r="Y223" s="390"/>
      <c r="Z223" s="390"/>
    </row>
    <row r="224" spans="1:26" ht="12.75" customHeight="1">
      <c r="A224" s="390"/>
      <c r="B224" s="390"/>
      <c r="C224" s="390"/>
      <c r="D224" s="390"/>
      <c r="E224" s="390"/>
      <c r="F224" s="390"/>
      <c r="G224" s="390"/>
      <c r="H224" s="390"/>
      <c r="I224" s="390"/>
      <c r="J224" s="390"/>
      <c r="K224" s="390"/>
      <c r="L224" s="390"/>
      <c r="M224" s="390"/>
      <c r="N224" s="390"/>
      <c r="O224" s="390"/>
      <c r="P224" s="390"/>
      <c r="Q224" s="390"/>
      <c r="R224" s="390"/>
      <c r="S224" s="390"/>
      <c r="T224" s="390"/>
      <c r="U224" s="390"/>
      <c r="V224" s="390"/>
      <c r="W224" s="390"/>
      <c r="X224" s="390"/>
      <c r="Y224" s="390"/>
      <c r="Z224" s="390"/>
    </row>
    <row r="225" spans="1:26" ht="12.75" customHeight="1">
      <c r="A225" s="390"/>
      <c r="B225" s="390"/>
      <c r="C225" s="390"/>
      <c r="D225" s="390"/>
      <c r="E225" s="390"/>
      <c r="F225" s="390"/>
      <c r="G225" s="390"/>
      <c r="H225" s="390"/>
      <c r="I225" s="390"/>
      <c r="J225" s="390"/>
      <c r="K225" s="390"/>
      <c r="L225" s="390"/>
      <c r="M225" s="390"/>
      <c r="N225" s="390"/>
      <c r="O225" s="390"/>
      <c r="P225" s="390"/>
      <c r="Q225" s="390"/>
      <c r="R225" s="390"/>
      <c r="S225" s="390"/>
      <c r="T225" s="390"/>
      <c r="U225" s="390"/>
      <c r="V225" s="390"/>
      <c r="W225" s="390"/>
      <c r="X225" s="390"/>
      <c r="Y225" s="390"/>
      <c r="Z225" s="390"/>
    </row>
    <row r="226" spans="1:26" ht="12.75" customHeight="1">
      <c r="A226" s="390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0"/>
      <c r="Q226" s="390"/>
      <c r="R226" s="390"/>
      <c r="S226" s="390"/>
      <c r="T226" s="390"/>
      <c r="U226" s="390"/>
      <c r="V226" s="390"/>
      <c r="W226" s="390"/>
      <c r="X226" s="390"/>
      <c r="Y226" s="390"/>
      <c r="Z226" s="390"/>
    </row>
    <row r="227" spans="1:26" ht="12.75" customHeight="1">
      <c r="A227" s="390"/>
      <c r="B227" s="390"/>
      <c r="C227" s="390"/>
      <c r="D227" s="390"/>
      <c r="E227" s="390"/>
      <c r="F227" s="390"/>
      <c r="G227" s="390"/>
      <c r="H227" s="390"/>
      <c r="I227" s="390"/>
      <c r="J227" s="390"/>
      <c r="K227" s="390"/>
      <c r="L227" s="390"/>
      <c r="M227" s="390"/>
      <c r="N227" s="390"/>
      <c r="O227" s="390"/>
      <c r="P227" s="390"/>
      <c r="Q227" s="390"/>
      <c r="R227" s="390"/>
      <c r="S227" s="390"/>
      <c r="T227" s="390"/>
      <c r="U227" s="390"/>
      <c r="V227" s="390"/>
      <c r="W227" s="390"/>
      <c r="X227" s="390"/>
      <c r="Y227" s="390"/>
      <c r="Z227" s="390"/>
    </row>
    <row r="228" spans="1:26" ht="12.75" customHeight="1">
      <c r="A228" s="390"/>
      <c r="B228" s="390"/>
      <c r="C228" s="390"/>
      <c r="D228" s="390"/>
      <c r="E228" s="390"/>
      <c r="F228" s="390"/>
      <c r="G228" s="390"/>
      <c r="H228" s="390"/>
      <c r="I228" s="390"/>
      <c r="J228" s="390"/>
      <c r="K228" s="390"/>
      <c r="L228" s="390"/>
      <c r="M228" s="390"/>
      <c r="N228" s="390"/>
      <c r="O228" s="390"/>
      <c r="P228" s="390"/>
      <c r="Q228" s="390"/>
      <c r="R228" s="390"/>
      <c r="S228" s="390"/>
      <c r="T228" s="390"/>
      <c r="U228" s="390"/>
      <c r="V228" s="390"/>
      <c r="W228" s="390"/>
      <c r="X228" s="390"/>
      <c r="Y228" s="390"/>
      <c r="Z228" s="390"/>
    </row>
    <row r="229" spans="1:26" ht="12.75" customHeight="1">
      <c r="A229" s="390"/>
      <c r="B229" s="390"/>
      <c r="C229" s="390"/>
      <c r="D229" s="390"/>
      <c r="E229" s="390"/>
      <c r="F229" s="390"/>
      <c r="G229" s="390"/>
      <c r="H229" s="390"/>
      <c r="I229" s="390"/>
      <c r="J229" s="390"/>
      <c r="K229" s="390"/>
      <c r="L229" s="390"/>
      <c r="M229" s="390"/>
      <c r="N229" s="390"/>
      <c r="O229" s="390"/>
      <c r="P229" s="390"/>
      <c r="Q229" s="390"/>
      <c r="R229" s="390"/>
      <c r="S229" s="390"/>
      <c r="T229" s="390"/>
      <c r="U229" s="390"/>
      <c r="V229" s="390"/>
      <c r="W229" s="390"/>
      <c r="X229" s="390"/>
      <c r="Y229" s="390"/>
      <c r="Z229" s="390"/>
    </row>
    <row r="230" spans="1:26" ht="12.75" customHeight="1">
      <c r="A230" s="390"/>
      <c r="B230" s="390"/>
      <c r="C230" s="390"/>
      <c r="D230" s="390"/>
      <c r="E230" s="390"/>
      <c r="F230" s="390"/>
      <c r="G230" s="390"/>
      <c r="H230" s="390"/>
      <c r="I230" s="390"/>
      <c r="J230" s="390"/>
      <c r="K230" s="390"/>
      <c r="L230" s="390"/>
      <c r="M230" s="390"/>
      <c r="N230" s="390"/>
      <c r="O230" s="390"/>
      <c r="P230" s="390"/>
      <c r="Q230" s="390"/>
      <c r="R230" s="390"/>
      <c r="S230" s="390"/>
      <c r="T230" s="390"/>
      <c r="U230" s="390"/>
      <c r="V230" s="390"/>
      <c r="W230" s="390"/>
      <c r="X230" s="390"/>
      <c r="Y230" s="390"/>
      <c r="Z230" s="390"/>
    </row>
    <row r="231" spans="1:26" ht="12.75" customHeight="1">
      <c r="A231" s="390"/>
      <c r="B231" s="390"/>
      <c r="C231" s="390"/>
      <c r="D231" s="390"/>
      <c r="E231" s="390"/>
      <c r="F231" s="390"/>
      <c r="G231" s="390"/>
      <c r="H231" s="390"/>
      <c r="I231" s="390"/>
      <c r="J231" s="390"/>
      <c r="K231" s="390"/>
      <c r="L231" s="390"/>
      <c r="M231" s="390"/>
      <c r="N231" s="390"/>
      <c r="O231" s="390"/>
      <c r="P231" s="390"/>
      <c r="Q231" s="390"/>
      <c r="R231" s="390"/>
      <c r="S231" s="390"/>
      <c r="T231" s="390"/>
      <c r="U231" s="390"/>
      <c r="V231" s="390"/>
      <c r="W231" s="390"/>
      <c r="X231" s="390"/>
      <c r="Y231" s="390"/>
      <c r="Z231" s="390"/>
    </row>
    <row r="232" spans="1:26" ht="12.75" customHeight="1">
      <c r="A232" s="390"/>
      <c r="B232" s="390"/>
      <c r="C232" s="390"/>
      <c r="D232" s="390"/>
      <c r="E232" s="390"/>
      <c r="F232" s="390"/>
      <c r="G232" s="390"/>
      <c r="H232" s="390"/>
      <c r="I232" s="390"/>
      <c r="J232" s="390"/>
      <c r="K232" s="390"/>
      <c r="L232" s="390"/>
      <c r="M232" s="390"/>
      <c r="N232" s="390"/>
      <c r="O232" s="390"/>
      <c r="P232" s="390"/>
      <c r="Q232" s="390"/>
      <c r="R232" s="390"/>
      <c r="S232" s="390"/>
      <c r="T232" s="390"/>
      <c r="U232" s="390"/>
      <c r="V232" s="390"/>
      <c r="W232" s="390"/>
      <c r="X232" s="390"/>
      <c r="Y232" s="390"/>
      <c r="Z232" s="390"/>
    </row>
    <row r="233" spans="1:26" ht="12.75" customHeight="1">
      <c r="A233" s="390"/>
      <c r="B233" s="390"/>
      <c r="C233" s="390"/>
      <c r="D233" s="390"/>
      <c r="E233" s="390"/>
      <c r="F233" s="390"/>
      <c r="G233" s="390"/>
      <c r="H233" s="390"/>
      <c r="I233" s="390"/>
      <c r="J233" s="390"/>
      <c r="K233" s="390"/>
      <c r="L233" s="390"/>
      <c r="M233" s="390"/>
      <c r="N233" s="390"/>
      <c r="O233" s="390"/>
      <c r="P233" s="390"/>
      <c r="Q233" s="390"/>
      <c r="R233" s="390"/>
      <c r="S233" s="390"/>
      <c r="T233" s="390"/>
      <c r="U233" s="390"/>
      <c r="V233" s="390"/>
      <c r="W233" s="390"/>
      <c r="X233" s="390"/>
      <c r="Y233" s="390"/>
      <c r="Z233" s="390"/>
    </row>
    <row r="234" spans="1:26" ht="12.75" customHeight="1">
      <c r="A234" s="390"/>
      <c r="B234" s="390"/>
      <c r="C234" s="390"/>
      <c r="D234" s="390"/>
      <c r="E234" s="390"/>
      <c r="F234" s="390"/>
      <c r="G234" s="390"/>
      <c r="H234" s="390"/>
      <c r="I234" s="390"/>
      <c r="J234" s="390"/>
      <c r="K234" s="390"/>
      <c r="L234" s="390"/>
      <c r="M234" s="390"/>
      <c r="N234" s="390"/>
      <c r="O234" s="390"/>
      <c r="P234" s="390"/>
      <c r="Q234" s="390"/>
      <c r="R234" s="390"/>
      <c r="S234" s="390"/>
      <c r="T234" s="390"/>
      <c r="U234" s="390"/>
      <c r="V234" s="390"/>
      <c r="W234" s="390"/>
      <c r="X234" s="390"/>
      <c r="Y234" s="390"/>
      <c r="Z234" s="390"/>
    </row>
    <row r="235" spans="1:26" ht="12.75" customHeight="1">
      <c r="A235" s="390"/>
      <c r="B235" s="390"/>
      <c r="C235" s="390"/>
      <c r="D235" s="390"/>
      <c r="E235" s="390"/>
      <c r="F235" s="390"/>
      <c r="G235" s="390"/>
      <c r="H235" s="390"/>
      <c r="I235" s="390"/>
      <c r="J235" s="390"/>
      <c r="K235" s="390"/>
      <c r="L235" s="390"/>
      <c r="M235" s="390"/>
      <c r="N235" s="390"/>
      <c r="O235" s="390"/>
      <c r="P235" s="390"/>
      <c r="Q235" s="390"/>
      <c r="R235" s="390"/>
      <c r="S235" s="390"/>
      <c r="T235" s="390"/>
      <c r="U235" s="390"/>
      <c r="V235" s="390"/>
      <c r="W235" s="390"/>
      <c r="X235" s="390"/>
      <c r="Y235" s="390"/>
      <c r="Z235" s="390"/>
    </row>
    <row r="236" spans="1:26" ht="12.75" customHeight="1">
      <c r="A236" s="390"/>
      <c r="B236" s="390"/>
      <c r="C236" s="390"/>
      <c r="D236" s="390"/>
      <c r="E236" s="390"/>
      <c r="F236" s="390"/>
      <c r="G236" s="390"/>
      <c r="H236" s="390"/>
      <c r="I236" s="390"/>
      <c r="J236" s="390"/>
      <c r="K236" s="390"/>
      <c r="L236" s="390"/>
      <c r="M236" s="390"/>
      <c r="N236" s="390"/>
      <c r="O236" s="390"/>
      <c r="P236" s="390"/>
      <c r="Q236" s="390"/>
      <c r="R236" s="390"/>
      <c r="S236" s="390"/>
      <c r="T236" s="390"/>
      <c r="U236" s="390"/>
      <c r="V236" s="390"/>
      <c r="W236" s="390"/>
      <c r="X236" s="390"/>
      <c r="Y236" s="390"/>
      <c r="Z236" s="390"/>
    </row>
    <row r="237" spans="1:26" ht="12.75" customHeight="1">
      <c r="A237" s="390"/>
      <c r="B237" s="390"/>
      <c r="C237" s="390"/>
      <c r="D237" s="390"/>
      <c r="E237" s="390"/>
      <c r="F237" s="390"/>
      <c r="G237" s="390"/>
      <c r="H237" s="390"/>
      <c r="I237" s="390"/>
      <c r="J237" s="390"/>
      <c r="K237" s="390"/>
      <c r="L237" s="390"/>
      <c r="M237" s="390"/>
      <c r="N237" s="390"/>
      <c r="O237" s="390"/>
      <c r="P237" s="390"/>
      <c r="Q237" s="390"/>
      <c r="R237" s="390"/>
      <c r="S237" s="390"/>
      <c r="T237" s="390"/>
      <c r="U237" s="390"/>
      <c r="V237" s="390"/>
      <c r="W237" s="390"/>
      <c r="X237" s="390"/>
      <c r="Y237" s="390"/>
      <c r="Z237" s="390"/>
    </row>
    <row r="238" spans="1:26" ht="12.75" customHeight="1">
      <c r="A238" s="390"/>
      <c r="B238" s="390"/>
      <c r="C238" s="390"/>
      <c r="D238" s="390"/>
      <c r="E238" s="390"/>
      <c r="F238" s="390"/>
      <c r="G238" s="390"/>
      <c r="H238" s="390"/>
      <c r="I238" s="390"/>
      <c r="J238" s="390"/>
      <c r="K238" s="390"/>
      <c r="L238" s="390"/>
      <c r="M238" s="390"/>
      <c r="N238" s="390"/>
      <c r="O238" s="390"/>
      <c r="P238" s="390"/>
      <c r="Q238" s="390"/>
      <c r="R238" s="390"/>
      <c r="S238" s="390"/>
      <c r="T238" s="390"/>
      <c r="U238" s="390"/>
      <c r="V238" s="390"/>
      <c r="W238" s="390"/>
      <c r="X238" s="390"/>
      <c r="Y238" s="390"/>
      <c r="Z238" s="390"/>
    </row>
    <row r="239" spans="1:26" ht="12.75" customHeight="1">
      <c r="A239" s="390"/>
      <c r="B239" s="390"/>
      <c r="C239" s="390"/>
      <c r="D239" s="390"/>
      <c r="E239" s="390"/>
      <c r="F239" s="390"/>
      <c r="G239" s="390"/>
      <c r="H239" s="390"/>
      <c r="I239" s="390"/>
      <c r="J239" s="390"/>
      <c r="K239" s="390"/>
      <c r="L239" s="390"/>
      <c r="M239" s="390"/>
      <c r="N239" s="390"/>
      <c r="O239" s="390"/>
      <c r="P239" s="390"/>
      <c r="Q239" s="390"/>
      <c r="R239" s="390"/>
      <c r="S239" s="390"/>
      <c r="T239" s="390"/>
      <c r="U239" s="390"/>
      <c r="V239" s="390"/>
      <c r="W239" s="390"/>
      <c r="X239" s="390"/>
      <c r="Y239" s="390"/>
      <c r="Z239" s="390"/>
    </row>
    <row r="240" spans="1:26" ht="12.75" customHeight="1">
      <c r="A240" s="390"/>
      <c r="B240" s="390"/>
      <c r="C240" s="390"/>
      <c r="D240" s="390"/>
      <c r="E240" s="390"/>
      <c r="F240" s="390"/>
      <c r="G240" s="390"/>
      <c r="H240" s="390"/>
      <c r="I240" s="390"/>
      <c r="J240" s="390"/>
      <c r="K240" s="390"/>
      <c r="L240" s="390"/>
      <c r="M240" s="390"/>
      <c r="N240" s="390"/>
      <c r="O240" s="390"/>
      <c r="P240" s="390"/>
      <c r="Q240" s="390"/>
      <c r="R240" s="390"/>
      <c r="S240" s="390"/>
      <c r="T240" s="390"/>
      <c r="U240" s="390"/>
      <c r="V240" s="390"/>
      <c r="W240" s="390"/>
      <c r="X240" s="390"/>
      <c r="Y240" s="390"/>
      <c r="Z240" s="390"/>
    </row>
    <row r="241" spans="1:26" ht="12.75" customHeight="1">
      <c r="A241" s="390"/>
      <c r="B241" s="390"/>
      <c r="C241" s="390"/>
      <c r="D241" s="390"/>
      <c r="E241" s="390"/>
      <c r="F241" s="390"/>
      <c r="G241" s="390"/>
      <c r="H241" s="390"/>
      <c r="I241" s="390"/>
      <c r="J241" s="390"/>
      <c r="K241" s="390"/>
      <c r="L241" s="390"/>
      <c r="M241" s="390"/>
      <c r="N241" s="390"/>
      <c r="O241" s="390"/>
      <c r="P241" s="390"/>
      <c r="Q241" s="390"/>
      <c r="R241" s="390"/>
      <c r="S241" s="390"/>
      <c r="T241" s="390"/>
      <c r="U241" s="390"/>
      <c r="V241" s="390"/>
      <c r="W241" s="390"/>
      <c r="X241" s="390"/>
      <c r="Y241" s="390"/>
      <c r="Z241" s="390"/>
    </row>
    <row r="242" spans="1:26" ht="12.75" customHeight="1">
      <c r="A242" s="390"/>
      <c r="B242" s="390"/>
      <c r="C242" s="390"/>
      <c r="D242" s="390"/>
      <c r="E242" s="390"/>
      <c r="F242" s="390"/>
      <c r="G242" s="390"/>
      <c r="H242" s="390"/>
      <c r="I242" s="390"/>
      <c r="J242" s="390"/>
      <c r="K242" s="390"/>
      <c r="L242" s="390"/>
      <c r="M242" s="390"/>
      <c r="N242" s="390"/>
      <c r="O242" s="390"/>
      <c r="P242" s="390"/>
      <c r="Q242" s="390"/>
      <c r="R242" s="390"/>
      <c r="S242" s="390"/>
      <c r="T242" s="390"/>
      <c r="U242" s="390"/>
      <c r="V242" s="390"/>
      <c r="W242" s="390"/>
      <c r="X242" s="390"/>
      <c r="Y242" s="390"/>
      <c r="Z242" s="390"/>
    </row>
    <row r="243" spans="1:26" ht="12.75" customHeight="1">
      <c r="A243" s="390"/>
      <c r="B243" s="390"/>
      <c r="C243" s="390"/>
      <c r="D243" s="390"/>
      <c r="E243" s="390"/>
      <c r="F243" s="390"/>
      <c r="G243" s="390"/>
      <c r="H243" s="390"/>
      <c r="I243" s="390"/>
      <c r="J243" s="390"/>
      <c r="K243" s="390"/>
      <c r="L243" s="390"/>
      <c r="M243" s="390"/>
      <c r="N243" s="390"/>
      <c r="O243" s="390"/>
      <c r="P243" s="390"/>
      <c r="Q243" s="390"/>
      <c r="R243" s="390"/>
      <c r="S243" s="390"/>
      <c r="T243" s="390"/>
      <c r="U243" s="390"/>
      <c r="V243" s="390"/>
      <c r="W243" s="390"/>
      <c r="X243" s="390"/>
      <c r="Y243" s="390"/>
      <c r="Z243" s="390"/>
    </row>
    <row r="244" spans="1:26" ht="12.75" customHeight="1">
      <c r="A244" s="390"/>
      <c r="B244" s="390"/>
      <c r="C244" s="390"/>
      <c r="D244" s="390"/>
      <c r="E244" s="390"/>
      <c r="F244" s="390"/>
      <c r="G244" s="390"/>
      <c r="H244" s="390"/>
      <c r="I244" s="390"/>
      <c r="J244" s="390"/>
      <c r="K244" s="390"/>
      <c r="L244" s="390"/>
      <c r="M244" s="390"/>
      <c r="N244" s="390"/>
      <c r="O244" s="390"/>
      <c r="P244" s="390"/>
      <c r="Q244" s="390"/>
      <c r="R244" s="390"/>
      <c r="S244" s="390"/>
      <c r="T244" s="390"/>
      <c r="U244" s="390"/>
      <c r="V244" s="390"/>
      <c r="W244" s="390"/>
      <c r="X244" s="390"/>
      <c r="Y244" s="390"/>
      <c r="Z244" s="390"/>
    </row>
    <row r="245" spans="1:26" ht="12.75" customHeight="1">
      <c r="A245" s="390"/>
      <c r="B245" s="390"/>
      <c r="C245" s="390"/>
      <c r="D245" s="390"/>
      <c r="E245" s="390"/>
      <c r="F245" s="390"/>
      <c r="G245" s="390"/>
      <c r="H245" s="390"/>
      <c r="I245" s="390"/>
      <c r="J245" s="390"/>
      <c r="K245" s="390"/>
      <c r="L245" s="390"/>
      <c r="M245" s="390"/>
      <c r="N245" s="390"/>
      <c r="O245" s="390"/>
      <c r="P245" s="390"/>
      <c r="Q245" s="390"/>
      <c r="R245" s="390"/>
      <c r="S245" s="390"/>
      <c r="T245" s="390"/>
      <c r="U245" s="390"/>
      <c r="V245" s="390"/>
      <c r="W245" s="390"/>
      <c r="X245" s="390"/>
      <c r="Y245" s="390"/>
      <c r="Z245" s="390"/>
    </row>
    <row r="246" spans="1:26" ht="12.75" customHeight="1">
      <c r="A246" s="390"/>
      <c r="B246" s="390"/>
      <c r="C246" s="390"/>
      <c r="D246" s="390"/>
      <c r="E246" s="390"/>
      <c r="F246" s="390"/>
      <c r="G246" s="390"/>
      <c r="H246" s="390"/>
      <c r="I246" s="390"/>
      <c r="J246" s="390"/>
      <c r="K246" s="390"/>
      <c r="L246" s="390"/>
      <c r="M246" s="390"/>
      <c r="N246" s="390"/>
      <c r="O246" s="390"/>
      <c r="P246" s="390"/>
      <c r="Q246" s="390"/>
      <c r="R246" s="390"/>
      <c r="S246" s="390"/>
      <c r="T246" s="390"/>
      <c r="U246" s="390"/>
      <c r="V246" s="390"/>
      <c r="W246" s="390"/>
      <c r="X246" s="390"/>
      <c r="Y246" s="390"/>
      <c r="Z246" s="390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1">
    <mergeCell ref="F40:W41"/>
    <mergeCell ref="F42:W43"/>
    <mergeCell ref="F44:W45"/>
    <mergeCell ref="B46:W46"/>
    <mergeCell ref="B1:V1"/>
    <mergeCell ref="C2:E2"/>
    <mergeCell ref="I2:K2"/>
    <mergeCell ref="M2:O2"/>
    <mergeCell ref="Q2:S2"/>
    <mergeCell ref="F36:W37"/>
    <mergeCell ref="F38:W39"/>
  </mergeCells>
  <printOptions horizontalCentered="1" verticalCentered="1"/>
  <pageMargins left="0.25" right="0.25" top="0.25" bottom="0.25" header="0" footer="0"/>
  <pageSetup paperSize="9" scale="8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1DA38D"/>
  </sheetPr>
  <dimension ref="A1:Z1000"/>
  <sheetViews>
    <sheetView view="pageBreakPreview" zoomScaleNormal="100" zoomScaleSheetLayoutView="100" workbookViewId="0">
      <pane ySplit="3" topLeftCell="A4" activePane="bottomLeft" state="frozen"/>
      <selection pane="bottomLeft" activeCell="X23" sqref="X23"/>
    </sheetView>
  </sheetViews>
  <sheetFormatPr defaultColWidth="14.42578125" defaultRowHeight="15" customHeight="1"/>
  <cols>
    <col min="1" max="1" width="5.140625" customWidth="1"/>
    <col min="2" max="4" width="14.140625" customWidth="1"/>
    <col min="5" max="5" width="5.140625" customWidth="1"/>
    <col min="6" max="6" width="18" customWidth="1"/>
    <col min="7" max="8" width="10.28515625" customWidth="1"/>
    <col min="9" max="11" width="10.42578125" customWidth="1"/>
    <col min="12" max="16" width="10.85546875" customWidth="1"/>
    <col min="17" max="26" width="10.28515625" customWidth="1"/>
  </cols>
  <sheetData>
    <row r="1" spans="1:16" ht="27" customHeight="1">
      <c r="A1" s="578" t="s">
        <v>458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7"/>
    </row>
    <row r="2" spans="1:16" ht="9" customHeight="1">
      <c r="A2" s="404"/>
      <c r="B2" s="405"/>
      <c r="C2" s="405"/>
      <c r="D2" s="405"/>
      <c r="E2" s="406"/>
      <c r="F2" s="404"/>
      <c r="G2" s="405"/>
      <c r="H2" s="405"/>
      <c r="I2" s="404"/>
      <c r="J2" s="407"/>
      <c r="K2" s="407"/>
      <c r="L2" s="407"/>
      <c r="M2" s="407"/>
      <c r="N2" s="407"/>
      <c r="O2" s="407"/>
      <c r="P2" s="407"/>
    </row>
    <row r="3" spans="1:16" ht="24" customHeight="1">
      <c r="A3" s="408" t="s">
        <v>459</v>
      </c>
      <c r="B3" s="409" t="s">
        <v>161</v>
      </c>
      <c r="C3" s="409" t="s">
        <v>163</v>
      </c>
      <c r="D3" s="409" t="s">
        <v>165</v>
      </c>
      <c r="E3" s="409" t="s">
        <v>162</v>
      </c>
      <c r="F3" s="410" t="s">
        <v>164</v>
      </c>
      <c r="G3" s="579" t="s">
        <v>460</v>
      </c>
      <c r="H3" s="580"/>
      <c r="I3" s="581" t="s">
        <v>461</v>
      </c>
      <c r="J3" s="580"/>
      <c r="K3" s="581" t="s">
        <v>462</v>
      </c>
      <c r="L3" s="580"/>
      <c r="M3" s="581" t="s">
        <v>463</v>
      </c>
      <c r="N3" s="580"/>
      <c r="O3" s="581" t="s">
        <v>464</v>
      </c>
      <c r="P3" s="580"/>
    </row>
    <row r="4" spans="1:16" ht="20.25" customHeight="1">
      <c r="A4" s="411">
        <v>1</v>
      </c>
      <c r="B4" s="412" t="s">
        <v>68</v>
      </c>
      <c r="C4" s="412" t="s">
        <v>268</v>
      </c>
      <c r="D4" s="412" t="s">
        <v>268</v>
      </c>
      <c r="E4" s="413">
        <v>1</v>
      </c>
      <c r="F4" s="414" t="s">
        <v>465</v>
      </c>
      <c r="G4" s="582" t="s">
        <v>176</v>
      </c>
      <c r="H4" s="570"/>
      <c r="I4" s="577" t="s">
        <v>178</v>
      </c>
      <c r="J4" s="570"/>
      <c r="K4" s="577" t="s">
        <v>179</v>
      </c>
      <c r="L4" s="570"/>
      <c r="M4" s="577" t="s">
        <v>177</v>
      </c>
      <c r="N4" s="570"/>
      <c r="O4" s="577" t="s">
        <v>180</v>
      </c>
      <c r="P4" s="570"/>
    </row>
    <row r="5" spans="1:16" ht="20.25" customHeight="1">
      <c r="A5" s="415">
        <v>2</v>
      </c>
      <c r="B5" s="412" t="s">
        <v>68</v>
      </c>
      <c r="C5" s="412" t="s">
        <v>268</v>
      </c>
      <c r="D5" s="412" t="s">
        <v>268</v>
      </c>
      <c r="E5" s="416">
        <v>2</v>
      </c>
      <c r="F5" s="417" t="s">
        <v>466</v>
      </c>
      <c r="G5" s="575" t="s">
        <v>176</v>
      </c>
      <c r="H5" s="567"/>
      <c r="I5" s="566" t="s">
        <v>180</v>
      </c>
      <c r="J5" s="567"/>
      <c r="K5" s="566" t="s">
        <v>179</v>
      </c>
      <c r="L5" s="567"/>
      <c r="M5" s="566" t="s">
        <v>178</v>
      </c>
      <c r="N5" s="567"/>
      <c r="O5" s="566" t="s">
        <v>177</v>
      </c>
      <c r="P5" s="567"/>
    </row>
    <row r="6" spans="1:16" ht="20.25" customHeight="1">
      <c r="A6" s="415">
        <v>3</v>
      </c>
      <c r="B6" s="412" t="s">
        <v>68</v>
      </c>
      <c r="C6" s="412" t="s">
        <v>268</v>
      </c>
      <c r="D6" s="412" t="s">
        <v>268</v>
      </c>
      <c r="E6" s="413">
        <v>3</v>
      </c>
      <c r="F6" s="417" t="s">
        <v>467</v>
      </c>
      <c r="G6" s="575" t="s">
        <v>176</v>
      </c>
      <c r="H6" s="567"/>
      <c r="I6" s="566" t="s">
        <v>179</v>
      </c>
      <c r="J6" s="567"/>
      <c r="K6" s="566" t="s">
        <v>178</v>
      </c>
      <c r="L6" s="567"/>
      <c r="M6" s="566" t="s">
        <v>180</v>
      </c>
      <c r="N6" s="567"/>
      <c r="O6" s="566" t="s">
        <v>177</v>
      </c>
      <c r="P6" s="567"/>
    </row>
    <row r="7" spans="1:16" ht="20.25" customHeight="1">
      <c r="A7" s="415">
        <v>4</v>
      </c>
      <c r="B7" s="412" t="s">
        <v>68</v>
      </c>
      <c r="C7" s="412" t="s">
        <v>268</v>
      </c>
      <c r="D7" s="412" t="s">
        <v>268</v>
      </c>
      <c r="E7" s="416">
        <v>4</v>
      </c>
      <c r="F7" s="417" t="s">
        <v>468</v>
      </c>
      <c r="G7" s="575" t="s">
        <v>180</v>
      </c>
      <c r="H7" s="567"/>
      <c r="I7" s="566" t="s">
        <v>179</v>
      </c>
      <c r="J7" s="567"/>
      <c r="K7" s="566" t="s">
        <v>178</v>
      </c>
      <c r="L7" s="567"/>
      <c r="M7" s="566" t="s">
        <v>176</v>
      </c>
      <c r="N7" s="567"/>
      <c r="O7" s="566" t="s">
        <v>177</v>
      </c>
      <c r="P7" s="567"/>
    </row>
    <row r="8" spans="1:16" ht="20.25" customHeight="1">
      <c r="A8" s="415">
        <v>5</v>
      </c>
      <c r="B8" s="412" t="s">
        <v>68</v>
      </c>
      <c r="C8" s="412" t="s">
        <v>268</v>
      </c>
      <c r="D8" s="412" t="s">
        <v>268</v>
      </c>
      <c r="E8" s="413">
        <v>5</v>
      </c>
      <c r="F8" s="417" t="s">
        <v>469</v>
      </c>
      <c r="G8" s="575" t="s">
        <v>176</v>
      </c>
      <c r="H8" s="567"/>
      <c r="I8" s="566" t="s">
        <v>179</v>
      </c>
      <c r="J8" s="567"/>
      <c r="K8" s="566" t="s">
        <v>178</v>
      </c>
      <c r="L8" s="567"/>
      <c r="M8" s="566" t="s">
        <v>180</v>
      </c>
      <c r="N8" s="567"/>
      <c r="O8" s="566" t="s">
        <v>177</v>
      </c>
      <c r="P8" s="567"/>
    </row>
    <row r="9" spans="1:16" ht="20.25" customHeight="1">
      <c r="A9" s="415">
        <v>6</v>
      </c>
      <c r="B9" s="412" t="s">
        <v>68</v>
      </c>
      <c r="C9" s="412" t="s">
        <v>268</v>
      </c>
      <c r="D9" s="412" t="s">
        <v>268</v>
      </c>
      <c r="E9" s="416">
        <v>6</v>
      </c>
      <c r="F9" s="417" t="s">
        <v>470</v>
      </c>
      <c r="G9" s="575" t="s">
        <v>177</v>
      </c>
      <c r="H9" s="567"/>
      <c r="I9" s="566" t="s">
        <v>179</v>
      </c>
      <c r="J9" s="567"/>
      <c r="K9" s="566" t="s">
        <v>180</v>
      </c>
      <c r="L9" s="567"/>
      <c r="M9" s="566" t="s">
        <v>176</v>
      </c>
      <c r="N9" s="567"/>
      <c r="O9" s="566" t="s">
        <v>178</v>
      </c>
      <c r="P9" s="567"/>
    </row>
    <row r="10" spans="1:16" ht="20.25" customHeight="1">
      <c r="A10" s="415">
        <v>7</v>
      </c>
      <c r="B10" s="412" t="s">
        <v>68</v>
      </c>
      <c r="C10" s="412" t="s">
        <v>268</v>
      </c>
      <c r="D10" s="412" t="s">
        <v>268</v>
      </c>
      <c r="E10" s="413">
        <v>7</v>
      </c>
      <c r="F10" s="417" t="s">
        <v>471</v>
      </c>
      <c r="G10" s="575" t="s">
        <v>176</v>
      </c>
      <c r="H10" s="567"/>
      <c r="I10" s="566" t="s">
        <v>179</v>
      </c>
      <c r="J10" s="567"/>
      <c r="K10" s="566" t="s">
        <v>180</v>
      </c>
      <c r="L10" s="567"/>
      <c r="M10" s="566" t="s">
        <v>178</v>
      </c>
      <c r="N10" s="567"/>
      <c r="O10" s="566" t="s">
        <v>177</v>
      </c>
      <c r="P10" s="567"/>
    </row>
    <row r="11" spans="1:16" ht="20.25" customHeight="1">
      <c r="A11" s="415">
        <v>8</v>
      </c>
      <c r="B11" s="412" t="s">
        <v>68</v>
      </c>
      <c r="C11" s="412" t="s">
        <v>268</v>
      </c>
      <c r="D11" s="412" t="s">
        <v>268</v>
      </c>
      <c r="E11" s="416">
        <v>8</v>
      </c>
      <c r="F11" s="417" t="s">
        <v>472</v>
      </c>
      <c r="G11" s="575" t="s">
        <v>176</v>
      </c>
      <c r="H11" s="567"/>
      <c r="I11" s="566" t="s">
        <v>178</v>
      </c>
      <c r="J11" s="567"/>
      <c r="K11" s="566" t="s">
        <v>179</v>
      </c>
      <c r="L11" s="567"/>
      <c r="M11" s="566" t="s">
        <v>180</v>
      </c>
      <c r="N11" s="567"/>
      <c r="O11" s="566" t="s">
        <v>177</v>
      </c>
      <c r="P11" s="567"/>
    </row>
    <row r="12" spans="1:16" ht="20.25" customHeight="1">
      <c r="A12" s="415">
        <v>9</v>
      </c>
      <c r="B12" s="412" t="s">
        <v>68</v>
      </c>
      <c r="C12" s="412" t="s">
        <v>268</v>
      </c>
      <c r="D12" s="412" t="s">
        <v>268</v>
      </c>
      <c r="E12" s="413">
        <v>9</v>
      </c>
      <c r="F12" s="414" t="s">
        <v>473</v>
      </c>
      <c r="G12" s="575" t="s">
        <v>177</v>
      </c>
      <c r="H12" s="567"/>
      <c r="I12" s="566" t="s">
        <v>178</v>
      </c>
      <c r="J12" s="567"/>
      <c r="K12" s="566" t="s">
        <v>179</v>
      </c>
      <c r="L12" s="567"/>
      <c r="M12" s="566" t="s">
        <v>176</v>
      </c>
      <c r="N12" s="567"/>
      <c r="O12" s="566" t="s">
        <v>177</v>
      </c>
      <c r="P12" s="567"/>
    </row>
    <row r="13" spans="1:16" ht="20.25" customHeight="1">
      <c r="A13" s="415">
        <v>10</v>
      </c>
      <c r="B13" s="412" t="s">
        <v>68</v>
      </c>
      <c r="C13" s="412" t="s">
        <v>268</v>
      </c>
      <c r="D13" s="412" t="s">
        <v>268</v>
      </c>
      <c r="E13" s="416">
        <v>10</v>
      </c>
      <c r="F13" s="417" t="s">
        <v>474</v>
      </c>
      <c r="G13" s="575" t="s">
        <v>176</v>
      </c>
      <c r="H13" s="567"/>
      <c r="I13" s="566" t="s">
        <v>179</v>
      </c>
      <c r="J13" s="567"/>
      <c r="K13" s="566" t="s">
        <v>178</v>
      </c>
      <c r="L13" s="567"/>
      <c r="M13" s="566" t="s">
        <v>177</v>
      </c>
      <c r="N13" s="567"/>
      <c r="O13" s="566" t="s">
        <v>180</v>
      </c>
      <c r="P13" s="567"/>
    </row>
    <row r="14" spans="1:16" ht="19.5" customHeight="1">
      <c r="A14" s="415">
        <v>11</v>
      </c>
      <c r="B14" s="412" t="s">
        <v>68</v>
      </c>
      <c r="C14" s="412" t="s">
        <v>268</v>
      </c>
      <c r="D14" s="412" t="s">
        <v>268</v>
      </c>
      <c r="E14" s="413">
        <v>11</v>
      </c>
      <c r="F14" s="418" t="s">
        <v>475</v>
      </c>
      <c r="G14" s="575" t="s">
        <v>177</v>
      </c>
      <c r="H14" s="567"/>
      <c r="I14" s="566" t="s">
        <v>179</v>
      </c>
      <c r="J14" s="567"/>
      <c r="K14" s="566" t="s">
        <v>176</v>
      </c>
      <c r="L14" s="567"/>
      <c r="M14" s="566" t="s">
        <v>178</v>
      </c>
      <c r="N14" s="567"/>
      <c r="O14" s="566" t="s">
        <v>180</v>
      </c>
      <c r="P14" s="567"/>
    </row>
    <row r="15" spans="1:16" ht="20.25" customHeight="1">
      <c r="A15" s="415">
        <v>12</v>
      </c>
      <c r="B15" s="412" t="s">
        <v>68</v>
      </c>
      <c r="C15" s="412" t="s">
        <v>268</v>
      </c>
      <c r="D15" s="412" t="s">
        <v>268</v>
      </c>
      <c r="E15" s="416">
        <v>12</v>
      </c>
      <c r="F15" s="417" t="s">
        <v>476</v>
      </c>
      <c r="G15" s="576" t="s">
        <v>179</v>
      </c>
      <c r="H15" s="567"/>
      <c r="I15" s="566" t="s">
        <v>178</v>
      </c>
      <c r="J15" s="567"/>
      <c r="K15" s="566" t="s">
        <v>180</v>
      </c>
      <c r="L15" s="567"/>
      <c r="M15" s="566" t="s">
        <v>177</v>
      </c>
      <c r="N15" s="567"/>
      <c r="O15" s="566" t="s">
        <v>176</v>
      </c>
      <c r="P15" s="567"/>
    </row>
    <row r="16" spans="1:16" ht="20.25" customHeight="1">
      <c r="A16" s="415">
        <v>13</v>
      </c>
      <c r="B16" s="412" t="s">
        <v>68</v>
      </c>
      <c r="C16" s="412" t="s">
        <v>268</v>
      </c>
      <c r="D16" s="412" t="s">
        <v>268</v>
      </c>
      <c r="E16" s="413">
        <v>13</v>
      </c>
      <c r="F16" s="417" t="s">
        <v>477</v>
      </c>
      <c r="G16" s="575" t="s">
        <v>176</v>
      </c>
      <c r="H16" s="567"/>
      <c r="I16" s="566" t="s">
        <v>179</v>
      </c>
      <c r="J16" s="567"/>
      <c r="K16" s="566" t="s">
        <v>178</v>
      </c>
      <c r="L16" s="567"/>
      <c r="M16" s="566" t="s">
        <v>180</v>
      </c>
      <c r="N16" s="567"/>
      <c r="O16" s="566" t="s">
        <v>177</v>
      </c>
      <c r="P16" s="567"/>
    </row>
    <row r="17" spans="1:16" ht="20.25" customHeight="1">
      <c r="A17" s="415">
        <v>14</v>
      </c>
      <c r="B17" s="412" t="s">
        <v>68</v>
      </c>
      <c r="C17" s="412" t="s">
        <v>268</v>
      </c>
      <c r="D17" s="412" t="s">
        <v>268</v>
      </c>
      <c r="E17" s="416">
        <v>14</v>
      </c>
      <c r="F17" s="417" t="s">
        <v>478</v>
      </c>
      <c r="G17" s="575" t="s">
        <v>178</v>
      </c>
      <c r="H17" s="567"/>
      <c r="I17" s="566" t="s">
        <v>179</v>
      </c>
      <c r="J17" s="567"/>
      <c r="K17" s="566" t="s">
        <v>177</v>
      </c>
      <c r="L17" s="567"/>
      <c r="M17" s="566" t="s">
        <v>177</v>
      </c>
      <c r="N17" s="567"/>
      <c r="O17" s="566" t="s">
        <v>176</v>
      </c>
      <c r="P17" s="567"/>
    </row>
    <row r="18" spans="1:16" ht="20.25" customHeight="1">
      <c r="A18" s="415">
        <v>15</v>
      </c>
      <c r="B18" s="412" t="s">
        <v>68</v>
      </c>
      <c r="C18" s="412" t="s">
        <v>268</v>
      </c>
      <c r="D18" s="412" t="s">
        <v>268</v>
      </c>
      <c r="E18" s="413">
        <v>15</v>
      </c>
      <c r="F18" s="417" t="s">
        <v>479</v>
      </c>
      <c r="G18" s="575" t="s">
        <v>176</v>
      </c>
      <c r="H18" s="567"/>
      <c r="I18" s="566" t="s">
        <v>179</v>
      </c>
      <c r="J18" s="567"/>
      <c r="K18" s="566" t="s">
        <v>178</v>
      </c>
      <c r="L18" s="567"/>
      <c r="M18" s="566" t="s">
        <v>180</v>
      </c>
      <c r="N18" s="567"/>
      <c r="O18" s="566" t="s">
        <v>177</v>
      </c>
      <c r="P18" s="567"/>
    </row>
    <row r="19" spans="1:16" ht="20.25" customHeight="1">
      <c r="A19" s="415">
        <v>16</v>
      </c>
      <c r="B19" s="412" t="s">
        <v>68</v>
      </c>
      <c r="C19" s="412" t="s">
        <v>268</v>
      </c>
      <c r="D19" s="412" t="s">
        <v>268</v>
      </c>
      <c r="E19" s="416">
        <v>16</v>
      </c>
      <c r="F19" s="417" t="s">
        <v>480</v>
      </c>
      <c r="G19" s="575" t="s">
        <v>179</v>
      </c>
      <c r="H19" s="567"/>
      <c r="I19" s="566" t="s">
        <v>180</v>
      </c>
      <c r="J19" s="567"/>
      <c r="K19" s="566" t="s">
        <v>176</v>
      </c>
      <c r="L19" s="567"/>
      <c r="M19" s="566" t="s">
        <v>177</v>
      </c>
      <c r="N19" s="567"/>
      <c r="O19" s="566" t="s">
        <v>178</v>
      </c>
      <c r="P19" s="567"/>
    </row>
    <row r="20" spans="1:16" ht="20.25" customHeight="1">
      <c r="A20" s="415">
        <v>17</v>
      </c>
      <c r="B20" s="412" t="s">
        <v>68</v>
      </c>
      <c r="C20" s="412" t="s">
        <v>268</v>
      </c>
      <c r="D20" s="412" t="s">
        <v>268</v>
      </c>
      <c r="E20" s="413">
        <v>17</v>
      </c>
      <c r="F20" s="417" t="s">
        <v>481</v>
      </c>
      <c r="G20" s="575" t="s">
        <v>176</v>
      </c>
      <c r="H20" s="567"/>
      <c r="I20" s="566" t="s">
        <v>179</v>
      </c>
      <c r="J20" s="567"/>
      <c r="K20" s="566" t="s">
        <v>180</v>
      </c>
      <c r="L20" s="567"/>
      <c r="M20" s="566" t="s">
        <v>177</v>
      </c>
      <c r="N20" s="567"/>
      <c r="O20" s="566" t="s">
        <v>178</v>
      </c>
      <c r="P20" s="567"/>
    </row>
    <row r="21" spans="1:16" ht="20.25" customHeight="1">
      <c r="A21" s="419">
        <v>18</v>
      </c>
      <c r="B21" s="412" t="s">
        <v>68</v>
      </c>
      <c r="C21" s="412" t="s">
        <v>268</v>
      </c>
      <c r="D21" s="412" t="s">
        <v>268</v>
      </c>
      <c r="E21" s="416">
        <v>18</v>
      </c>
      <c r="F21" s="417" t="s">
        <v>482</v>
      </c>
      <c r="G21" s="575" t="s">
        <v>178</v>
      </c>
      <c r="H21" s="567"/>
      <c r="I21" s="566" t="s">
        <v>179</v>
      </c>
      <c r="J21" s="567"/>
      <c r="K21" s="566" t="s">
        <v>177</v>
      </c>
      <c r="L21" s="567"/>
      <c r="M21" s="566" t="s">
        <v>180</v>
      </c>
      <c r="N21" s="567"/>
      <c r="O21" s="566" t="s">
        <v>176</v>
      </c>
      <c r="P21" s="567"/>
    </row>
    <row r="22" spans="1:16" ht="20.25" customHeight="1">
      <c r="A22" s="415">
        <v>19</v>
      </c>
      <c r="B22" s="412"/>
      <c r="C22" s="412"/>
      <c r="D22" s="412"/>
      <c r="E22" s="420"/>
      <c r="F22" s="421"/>
      <c r="G22" s="571"/>
      <c r="H22" s="567"/>
      <c r="I22" s="566"/>
      <c r="J22" s="567"/>
      <c r="K22" s="566"/>
      <c r="L22" s="567"/>
      <c r="M22" s="566"/>
      <c r="N22" s="567"/>
      <c r="O22" s="566"/>
      <c r="P22" s="567"/>
    </row>
    <row r="23" spans="1:16" ht="20.25" customHeight="1">
      <c r="A23" s="419">
        <v>20</v>
      </c>
      <c r="B23" s="422"/>
      <c r="C23" s="422"/>
      <c r="D23" s="422"/>
      <c r="E23" s="422"/>
      <c r="F23" s="423"/>
      <c r="G23" s="571"/>
      <c r="H23" s="567"/>
      <c r="I23" s="566"/>
      <c r="J23" s="567"/>
      <c r="K23" s="566"/>
      <c r="L23" s="567"/>
      <c r="M23" s="566"/>
      <c r="N23" s="567"/>
      <c r="O23" s="566"/>
      <c r="P23" s="567"/>
    </row>
    <row r="24" spans="1:16" ht="20.25" customHeight="1">
      <c r="A24" s="415">
        <v>21</v>
      </c>
      <c r="B24" s="422"/>
      <c r="C24" s="424"/>
      <c r="D24" s="424"/>
      <c r="E24" s="424"/>
      <c r="F24" s="425"/>
      <c r="G24" s="571"/>
      <c r="H24" s="567"/>
      <c r="I24" s="566"/>
      <c r="J24" s="567"/>
      <c r="K24" s="566"/>
      <c r="L24" s="567"/>
      <c r="M24" s="566"/>
      <c r="N24" s="567"/>
      <c r="O24" s="566"/>
      <c r="P24" s="567"/>
    </row>
    <row r="25" spans="1:16" ht="20.25" customHeight="1">
      <c r="A25" s="419">
        <v>22</v>
      </c>
      <c r="B25" s="422"/>
      <c r="C25" s="422"/>
      <c r="D25" s="422"/>
      <c r="E25" s="422"/>
      <c r="F25" s="423"/>
      <c r="G25" s="571"/>
      <c r="H25" s="567"/>
      <c r="I25" s="566"/>
      <c r="J25" s="567"/>
      <c r="K25" s="566"/>
      <c r="L25" s="567"/>
      <c r="M25" s="566"/>
      <c r="N25" s="567"/>
      <c r="O25" s="566"/>
      <c r="P25" s="567"/>
    </row>
    <row r="26" spans="1:16" ht="20.25" customHeight="1">
      <c r="A26" s="415">
        <v>23</v>
      </c>
      <c r="B26" s="422"/>
      <c r="C26" s="422"/>
      <c r="D26" s="422"/>
      <c r="E26" s="422"/>
      <c r="F26" s="423"/>
      <c r="G26" s="571"/>
      <c r="H26" s="567"/>
      <c r="I26" s="566"/>
      <c r="J26" s="567"/>
      <c r="K26" s="566"/>
      <c r="L26" s="567"/>
      <c r="M26" s="566"/>
      <c r="N26" s="567"/>
      <c r="O26" s="566"/>
      <c r="P26" s="567"/>
    </row>
    <row r="27" spans="1:16" ht="20.25" customHeight="1">
      <c r="A27" s="419">
        <v>24</v>
      </c>
      <c r="B27" s="422"/>
      <c r="C27" s="422"/>
      <c r="D27" s="422"/>
      <c r="E27" s="422"/>
      <c r="F27" s="423"/>
      <c r="G27" s="571"/>
      <c r="H27" s="567"/>
      <c r="I27" s="566"/>
      <c r="J27" s="567"/>
      <c r="K27" s="566"/>
      <c r="L27" s="567"/>
      <c r="M27" s="566"/>
      <c r="N27" s="567"/>
      <c r="O27" s="566"/>
      <c r="P27" s="567"/>
    </row>
    <row r="28" spans="1:16" ht="20.25" customHeight="1">
      <c r="A28" s="415">
        <v>25</v>
      </c>
      <c r="B28" s="422"/>
      <c r="C28" s="422"/>
      <c r="D28" s="422"/>
      <c r="E28" s="422"/>
      <c r="F28" s="423"/>
      <c r="G28" s="571"/>
      <c r="H28" s="567"/>
      <c r="I28" s="566"/>
      <c r="J28" s="567"/>
      <c r="K28" s="566"/>
      <c r="L28" s="567"/>
      <c r="M28" s="566"/>
      <c r="N28" s="567"/>
      <c r="O28" s="566"/>
      <c r="P28" s="567"/>
    </row>
    <row r="29" spans="1:16" ht="20.25" customHeight="1">
      <c r="A29" s="419">
        <v>26</v>
      </c>
      <c r="B29" s="422"/>
      <c r="C29" s="422"/>
      <c r="D29" s="422"/>
      <c r="E29" s="422"/>
      <c r="F29" s="423"/>
      <c r="G29" s="571"/>
      <c r="H29" s="567"/>
      <c r="I29" s="566"/>
      <c r="J29" s="567"/>
      <c r="K29" s="566"/>
      <c r="L29" s="567"/>
      <c r="M29" s="566"/>
      <c r="N29" s="567"/>
      <c r="O29" s="566"/>
      <c r="P29" s="567"/>
    </row>
    <row r="30" spans="1:16" ht="20.25" customHeight="1">
      <c r="A30" s="415">
        <v>27</v>
      </c>
      <c r="B30" s="422"/>
      <c r="C30" s="422"/>
      <c r="D30" s="422"/>
      <c r="E30" s="422"/>
      <c r="F30" s="423"/>
      <c r="G30" s="571"/>
      <c r="H30" s="567"/>
      <c r="I30" s="566"/>
      <c r="J30" s="567"/>
      <c r="K30" s="566"/>
      <c r="L30" s="567"/>
      <c r="M30" s="566"/>
      <c r="N30" s="567"/>
      <c r="O30" s="566"/>
      <c r="P30" s="567"/>
    </row>
    <row r="31" spans="1:16" ht="20.25" customHeight="1">
      <c r="A31" s="419">
        <v>28</v>
      </c>
      <c r="B31" s="422"/>
      <c r="C31" s="422"/>
      <c r="D31" s="422"/>
      <c r="E31" s="422"/>
      <c r="F31" s="423"/>
      <c r="G31" s="426"/>
      <c r="H31" s="427"/>
      <c r="I31" s="428"/>
      <c r="J31" s="429"/>
      <c r="K31" s="428"/>
      <c r="L31" s="429"/>
      <c r="M31" s="428"/>
      <c r="N31" s="429"/>
      <c r="O31" s="428"/>
      <c r="P31" s="429"/>
    </row>
    <row r="32" spans="1:16" ht="20.25" customHeight="1">
      <c r="A32" s="415">
        <v>29</v>
      </c>
      <c r="B32" s="422"/>
      <c r="C32" s="422"/>
      <c r="D32" s="422"/>
      <c r="E32" s="422"/>
      <c r="F32" s="423"/>
      <c r="G32" s="571"/>
      <c r="H32" s="567"/>
      <c r="I32" s="566"/>
      <c r="J32" s="567"/>
      <c r="K32" s="566"/>
      <c r="L32" s="567"/>
      <c r="M32" s="566"/>
      <c r="N32" s="567"/>
      <c r="O32" s="566"/>
      <c r="P32" s="567"/>
    </row>
    <row r="33" spans="1:26" ht="20.25" customHeight="1">
      <c r="A33" s="419">
        <v>30</v>
      </c>
      <c r="B33" s="422"/>
      <c r="C33" s="422"/>
      <c r="D33" s="422"/>
      <c r="E33" s="422"/>
      <c r="F33" s="423"/>
      <c r="G33" s="571"/>
      <c r="H33" s="567"/>
      <c r="I33" s="566"/>
      <c r="J33" s="567"/>
      <c r="K33" s="566"/>
      <c r="L33" s="567"/>
      <c r="M33" s="566"/>
      <c r="N33" s="567"/>
      <c r="O33" s="566"/>
      <c r="P33" s="567"/>
    </row>
    <row r="34" spans="1:26" ht="6" customHeight="1">
      <c r="A34" s="430"/>
      <c r="B34" s="431"/>
      <c r="C34" s="431"/>
      <c r="D34" s="431"/>
      <c r="E34" s="430"/>
      <c r="F34" s="407"/>
      <c r="G34" s="431"/>
      <c r="H34" s="431"/>
      <c r="I34" s="407"/>
      <c r="J34" s="407"/>
      <c r="K34" s="407"/>
      <c r="L34" s="407"/>
      <c r="M34" s="407"/>
      <c r="N34" s="407"/>
      <c r="O34" s="407"/>
      <c r="P34" s="407"/>
    </row>
    <row r="35" spans="1:26" ht="23.25" customHeight="1">
      <c r="A35" s="432"/>
      <c r="B35" s="432"/>
      <c r="C35" s="432"/>
      <c r="D35" s="572" t="s">
        <v>483</v>
      </c>
      <c r="E35" s="573"/>
      <c r="F35" s="574"/>
      <c r="G35" s="433" t="s">
        <v>273</v>
      </c>
      <c r="H35" s="434" t="s">
        <v>418</v>
      </c>
      <c r="I35" s="435" t="s">
        <v>273</v>
      </c>
      <c r="J35" s="434" t="s">
        <v>418</v>
      </c>
      <c r="K35" s="435" t="s">
        <v>273</v>
      </c>
      <c r="L35" s="434" t="s">
        <v>418</v>
      </c>
      <c r="M35" s="435" t="s">
        <v>273</v>
      </c>
      <c r="N35" s="434" t="s">
        <v>418</v>
      </c>
      <c r="O35" s="435" t="s">
        <v>273</v>
      </c>
      <c r="P35" s="434" t="s">
        <v>418</v>
      </c>
    </row>
    <row r="36" spans="1:26" ht="22.5" customHeight="1">
      <c r="A36" s="430"/>
      <c r="B36" s="431"/>
      <c r="C36" s="407"/>
      <c r="D36" s="436" t="s">
        <v>176</v>
      </c>
      <c r="E36" s="437"/>
      <c r="F36" s="438"/>
      <c r="G36" s="439">
        <f>COUNTIF($G$4:$G$33,"การพัฒนาด้านอาชีพ")</f>
        <v>10</v>
      </c>
      <c r="H36" s="440">
        <f>COUNTIF($G$4:$G$33,"การพัฒนาด้านอาชีพ")*100/COUNTA($G$4:$G$33)</f>
        <v>55.555555555555557</v>
      </c>
      <c r="I36" s="441">
        <f>COUNTIF($I$4:$I$33,"การพัฒนาด้านอาชีพ")</f>
        <v>0</v>
      </c>
      <c r="J36" s="442">
        <f>COUNTIF($I$4:$I$33,"การพัฒนาด้านอาชีพ")*100/COUNTA($I$4:$I$33)</f>
        <v>0</v>
      </c>
      <c r="K36" s="441">
        <f>COUNTIF($K$4:$K$33,"การพัฒนาด้านอาชีพ")</f>
        <v>2</v>
      </c>
      <c r="L36" s="442">
        <f>COUNTIF($K$4:$K$33,"การพัฒนาด้านอาชีพ")*100/COUNTA($K$4:$K$33)</f>
        <v>11.111111111111111</v>
      </c>
      <c r="M36" s="441">
        <f>COUNTIF($M$4:$M$33,"การพัฒนาด้านอาชีพ")</f>
        <v>3</v>
      </c>
      <c r="N36" s="442">
        <f>COUNTIF($M$4:$M$33,"การพัฒนาด้านอาชีพ")*100/COUNTA($M$4:$M$33)</f>
        <v>16.666666666666668</v>
      </c>
      <c r="O36" s="441">
        <f>COUNTIF($O$4:$O$33,"การพัฒนาด้านอาชีพ")</f>
        <v>3</v>
      </c>
      <c r="P36" s="442">
        <f>COUNTIF($O$4:$O$33,"การพัฒนาด้านอาชีพ")*100/COUNTA($O$4:$O$33)</f>
        <v>16.666666666666668</v>
      </c>
    </row>
    <row r="37" spans="1:26" ht="22.5" customHeight="1">
      <c r="A37" s="430"/>
      <c r="B37" s="431"/>
      <c r="C37" s="407"/>
      <c r="D37" s="436" t="s">
        <v>177</v>
      </c>
      <c r="E37" s="437"/>
      <c r="F37" s="438"/>
      <c r="G37" s="439">
        <f>COUNTIF($G$4:$G$33,"การจัดการทุนชุมชน")</f>
        <v>3</v>
      </c>
      <c r="H37" s="440">
        <f>COUNTIF($G$4:$G$33,"การจัดการทุนชุมชน")*100/COUNTA($G$4:$G$33)</f>
        <v>16.666666666666668</v>
      </c>
      <c r="I37" s="441">
        <f>COUNTIF($I$4:$I$33,"การจัดการทุนชุมชน")</f>
        <v>0</v>
      </c>
      <c r="J37" s="442">
        <f>COUNTIF($I$4:$I$33,"การจัดการทุนชุมชน")*100/COUNTA($I$4:$I$33)</f>
        <v>0</v>
      </c>
      <c r="K37" s="441">
        <f>COUNTIF($K$4:$K$33,"การจัดการทุนชุมชน")</f>
        <v>2</v>
      </c>
      <c r="L37" s="442">
        <f>COUNTIF($K$4:$K$33,"การจัดการทุนชุมชน")*100/COUNTA($K$4:$K$33)</f>
        <v>11.111111111111111</v>
      </c>
      <c r="M37" s="441">
        <f>COUNTIF($M$4:$M$33,"การจัดการทุนชุมชน")</f>
        <v>6</v>
      </c>
      <c r="N37" s="442">
        <f>COUNTIF($M$4:$M$33,"การจัดการทุนชุมชน")*100/COUNTA($M$4:$M$33)</f>
        <v>33.333333333333336</v>
      </c>
      <c r="O37" s="441">
        <f>COUNTIF($O$4:$O$33,"การจัดการทุนชุมชน")</f>
        <v>9</v>
      </c>
      <c r="P37" s="442">
        <f>COUNTIF($O$4:$O$33,"การจัดการทุนชุมชน")*100/COUNTA($O$4:$O$33)</f>
        <v>50</v>
      </c>
    </row>
    <row r="38" spans="1:26" ht="22.5" customHeight="1">
      <c r="A38" s="430"/>
      <c r="B38" s="431"/>
      <c r="C38" s="407"/>
      <c r="D38" s="436" t="s">
        <v>178</v>
      </c>
      <c r="E38" s="437"/>
      <c r="F38" s="438"/>
      <c r="G38" s="439">
        <f>COUNTIF($G$4:$G$33,"การจัดการความเสี่ยงชุมชน")</f>
        <v>2</v>
      </c>
      <c r="H38" s="440">
        <f>COUNTIF($G$4:$G$33,"การจัดการความเสี่ยงชุมชน")*100/COUNTA($G$4:$G$33)</f>
        <v>11.111111111111111</v>
      </c>
      <c r="I38" s="441">
        <f>COUNTIF($I$4:$I$33,"การจัดการความเสี่ยงชุมชน")</f>
        <v>4</v>
      </c>
      <c r="J38" s="442">
        <f>COUNTIF($I$4:$I$33,"การจัดการความเสี่ยงชุมชน")*100/COUNTA($I$4:$I$33)</f>
        <v>22.222222222222221</v>
      </c>
      <c r="K38" s="441">
        <f>COUNTIF($K$4:$K$33,"การจัดการความเสี่ยงชุมชน")</f>
        <v>6</v>
      </c>
      <c r="L38" s="442">
        <f>COUNTIF($K$4:$K$33,"การจัดการความเสี่ยงชุมชน")*100/COUNTA($K$4:$K$33)</f>
        <v>33.333333333333336</v>
      </c>
      <c r="M38" s="441">
        <f>COUNTIF($M$4:$M$33,"การจัดการความเสี่ยงชุมชน")</f>
        <v>3</v>
      </c>
      <c r="N38" s="442">
        <f>COUNTIF($M$4:$M$33,"การจัดการความเสี่ยงชุมชน")*100/COUNTA($M$4:$M$33)</f>
        <v>16.666666666666668</v>
      </c>
      <c r="O38" s="441">
        <f>COUNTIF($O$4:$O$33,"การจัดการความเสี่ยงชุมชน")</f>
        <v>3</v>
      </c>
      <c r="P38" s="442">
        <f>COUNTIF($O$4:$O$33,"การจัดการความเสี่ยงชุมชน")*100/COUNTA($O$4:$O$33)</f>
        <v>16.666666666666668</v>
      </c>
    </row>
    <row r="39" spans="1:26" ht="22.5" customHeight="1">
      <c r="A39" s="430"/>
      <c r="B39" s="431"/>
      <c r="C39" s="407"/>
      <c r="D39" s="436" t="s">
        <v>484</v>
      </c>
      <c r="E39" s="437"/>
      <c r="F39" s="438"/>
      <c r="G39" s="439">
        <f>COUNTIF($G$4:$G$33,"การแก้ปัญหาความยากจน")</f>
        <v>2</v>
      </c>
      <c r="H39" s="440">
        <f>COUNTIF($G$4:$G$33,"การแก้ปัญหาความยากจน")*100/COUNTA($G$4:$G$33)</f>
        <v>11.111111111111111</v>
      </c>
      <c r="I39" s="441">
        <f>COUNTIF($I$4:$I$33,"การแก้ปัญหาความยากจน")</f>
        <v>12</v>
      </c>
      <c r="J39" s="442">
        <f>COUNTIF($I$4:$I$33,"การแก้ปัญหาความยากจน")*100/COUNTA($I$4:$I$33)</f>
        <v>66.666666666666671</v>
      </c>
      <c r="K39" s="441">
        <f>COUNTIF($K$4:$K$33,"การแก้ปัญหาความยากจน")</f>
        <v>4</v>
      </c>
      <c r="L39" s="442">
        <f>COUNTIF($K$4:$K$33,"การแก้ปัญหาความยากจน")*100/COUNTA($K$4:$K$33)</f>
        <v>22.222222222222221</v>
      </c>
      <c r="M39" s="441">
        <f>COUNTIF($M$4:$M$33,"การแก้ปัญหาความยากจน")</f>
        <v>0</v>
      </c>
      <c r="N39" s="442">
        <f>COUNTIF($M$4:$M$33,"การแก้ปัญหาความยากจน")*100/COUNTA($M$4:$M$33)</f>
        <v>0</v>
      </c>
      <c r="O39" s="441">
        <f>COUNTIF($O$4:$O$33,"การแก้ปัญหาความยากจน")</f>
        <v>0</v>
      </c>
      <c r="P39" s="442">
        <f>COUNTIF($O$4:$O$33,"การแก้ปัญหาความยากจน")*100/COUNTA($O$4:$O$33)</f>
        <v>0</v>
      </c>
    </row>
    <row r="40" spans="1:26" ht="22.5" customHeight="1">
      <c r="A40" s="430"/>
      <c r="B40" s="431"/>
      <c r="C40" s="407"/>
      <c r="D40" s="436" t="s">
        <v>180</v>
      </c>
      <c r="E40" s="437"/>
      <c r="F40" s="438"/>
      <c r="G40" s="439">
        <f>COUNTIF(G$4:$G$33,"การบริหารจัดการชุมชน")</f>
        <v>1</v>
      </c>
      <c r="H40" s="440">
        <f>COUNTIF($G$4:$G$33,"การบริหารจัดการชุมชน")*100/COUNTA($G$4:$G$33)</f>
        <v>5.5555555555555554</v>
      </c>
      <c r="I40" s="441">
        <f>COUNTIF($I$4:I$33,"การบริหารจัดการชุมชน")</f>
        <v>2</v>
      </c>
      <c r="J40" s="442">
        <f>COUNTIF($I$4:$I$33,"การบริหารจัดการชุมชน")*100/COUNTA($I$4:$I$33)</f>
        <v>11.111111111111111</v>
      </c>
      <c r="K40" s="441">
        <f>COUNTIF($K$4:K$33,"การบริหารจัดการชุมชน")</f>
        <v>4</v>
      </c>
      <c r="L40" s="442">
        <f>COUNTIF($K$4:$K$33,"การบริหารจัดการชุมชน")*100/COUNTA($K$4:$K$33)</f>
        <v>22.222222222222221</v>
      </c>
      <c r="M40" s="441">
        <f>COUNTIF($M$4:$M$33,"การบริหารจัดการชุมชน")</f>
        <v>6</v>
      </c>
      <c r="N40" s="442">
        <f>COUNTIF($M$4:$M$33,"การบริหารจัดการชุมชน")*100/COUNTA($M$4:$M$33)</f>
        <v>33.333333333333336</v>
      </c>
      <c r="O40" s="441">
        <f>COUNTIF($O$4:$O$33,"การบริหารจัดการชุมชน")</f>
        <v>3</v>
      </c>
      <c r="P40" s="442">
        <f>COUNTIF($O$4:$O$33,"การบริหารจัดการชุมชน")*100/COUNTA($O$4:$O$33)</f>
        <v>16.666666666666668</v>
      </c>
    </row>
    <row r="41" spans="1:26" ht="22.5" customHeight="1">
      <c r="A41" s="430"/>
      <c r="B41" s="431"/>
      <c r="C41" s="407"/>
      <c r="D41" s="568" t="s">
        <v>485</v>
      </c>
      <c r="E41" s="569"/>
      <c r="F41" s="570"/>
      <c r="G41" s="443">
        <f t="shared" ref="G41:P41" si="0">SUM(G36:G40)</f>
        <v>18</v>
      </c>
      <c r="H41" s="444">
        <f t="shared" si="0"/>
        <v>100.00000000000001</v>
      </c>
      <c r="I41" s="445">
        <f t="shared" si="0"/>
        <v>18</v>
      </c>
      <c r="J41" s="446">
        <f t="shared" si="0"/>
        <v>100</v>
      </c>
      <c r="K41" s="445">
        <f t="shared" si="0"/>
        <v>18</v>
      </c>
      <c r="L41" s="446">
        <f t="shared" si="0"/>
        <v>100</v>
      </c>
      <c r="M41" s="445">
        <f t="shared" si="0"/>
        <v>18</v>
      </c>
      <c r="N41" s="446">
        <f t="shared" si="0"/>
        <v>100</v>
      </c>
      <c r="O41" s="445">
        <f t="shared" si="0"/>
        <v>18</v>
      </c>
      <c r="P41" s="446">
        <f t="shared" si="0"/>
        <v>100.00000000000001</v>
      </c>
    </row>
    <row r="42" spans="1:26" ht="18.75" customHeight="1">
      <c r="A42" s="447"/>
      <c r="B42" s="448"/>
      <c r="C42" s="448"/>
      <c r="D42" s="448"/>
      <c r="E42" s="447"/>
      <c r="F42" s="403"/>
      <c r="G42" s="448"/>
      <c r="H42" s="448"/>
      <c r="I42" s="403"/>
      <c r="J42" s="403"/>
      <c r="K42" s="403"/>
      <c r="L42" s="403"/>
      <c r="M42" s="403"/>
      <c r="N42" s="403"/>
      <c r="O42" s="403"/>
      <c r="P42" s="403"/>
    </row>
    <row r="43" spans="1:26" ht="18.75" customHeight="1">
      <c r="A43" s="447"/>
      <c r="B43" s="448"/>
      <c r="C43" s="448"/>
      <c r="D43" s="448"/>
      <c r="E43" s="447"/>
      <c r="F43" s="403"/>
      <c r="G43" s="448"/>
      <c r="H43" s="448"/>
      <c r="I43" s="403"/>
      <c r="J43" s="403"/>
      <c r="K43" s="403"/>
      <c r="L43" s="403"/>
      <c r="M43" s="403"/>
      <c r="N43" s="403"/>
      <c r="O43" s="403"/>
      <c r="P43" s="403"/>
    </row>
    <row r="44" spans="1:26" ht="18.75" customHeight="1">
      <c r="A44" s="447"/>
      <c r="B44" s="448"/>
      <c r="C44" s="448"/>
      <c r="D44" s="448"/>
      <c r="E44" s="447"/>
      <c r="F44" s="403"/>
      <c r="G44" s="448"/>
      <c r="H44" s="448"/>
      <c r="I44" s="403"/>
      <c r="J44" s="403"/>
      <c r="K44" s="403"/>
      <c r="L44" s="403"/>
      <c r="M44" s="403"/>
      <c r="N44" s="403"/>
      <c r="O44" s="403"/>
      <c r="P44" s="403"/>
    </row>
    <row r="45" spans="1:26" ht="18.75" customHeight="1">
      <c r="A45" s="447"/>
      <c r="B45" s="448"/>
      <c r="C45" s="448"/>
      <c r="D45" s="448"/>
      <c r="E45" s="447"/>
      <c r="F45" s="403"/>
      <c r="G45" s="448"/>
      <c r="H45" s="448"/>
      <c r="I45" s="403"/>
      <c r="J45" s="403"/>
      <c r="K45" s="403"/>
      <c r="L45" s="403"/>
      <c r="M45" s="403"/>
      <c r="N45" s="403"/>
      <c r="O45" s="403"/>
      <c r="P45" s="403"/>
    </row>
    <row r="46" spans="1:26" ht="18.75" customHeight="1">
      <c r="A46" s="447"/>
      <c r="B46" s="448"/>
      <c r="C46" s="448"/>
      <c r="D46" s="448"/>
      <c r="E46" s="447"/>
      <c r="F46" s="403"/>
      <c r="G46" s="448"/>
      <c r="H46" s="448"/>
      <c r="I46" s="403"/>
      <c r="J46" s="403"/>
      <c r="K46" s="403"/>
      <c r="L46" s="403"/>
      <c r="M46" s="403"/>
      <c r="N46" s="403"/>
      <c r="O46" s="403"/>
      <c r="P46" s="403"/>
    </row>
    <row r="47" spans="1:26" ht="18.75" customHeight="1">
      <c r="A47" s="447"/>
      <c r="B47" s="448"/>
      <c r="C47" s="448"/>
      <c r="D47" s="448"/>
      <c r="E47" s="447"/>
      <c r="F47" s="403"/>
      <c r="G47" s="448"/>
      <c r="H47" s="448"/>
      <c r="I47" s="403"/>
      <c r="J47" s="403"/>
      <c r="K47" s="403"/>
      <c r="L47" s="403"/>
      <c r="M47" s="403"/>
      <c r="N47" s="403"/>
      <c r="O47" s="403"/>
      <c r="P47" s="403"/>
    </row>
    <row r="48" spans="1:26" ht="18.75" customHeight="1">
      <c r="A48" s="447"/>
      <c r="B48" s="448"/>
      <c r="C48" s="448"/>
      <c r="D48" s="448"/>
      <c r="E48" s="447"/>
      <c r="F48" s="403"/>
      <c r="G48" s="448"/>
      <c r="H48" s="448"/>
      <c r="I48" s="403"/>
      <c r="J48" s="403"/>
      <c r="K48" s="403"/>
      <c r="L48" s="403"/>
      <c r="M48" s="403"/>
      <c r="N48" s="403"/>
      <c r="O48" s="403"/>
      <c r="P48" s="403"/>
      <c r="Q48" s="403"/>
      <c r="R48" s="403"/>
      <c r="S48" s="403"/>
      <c r="T48" s="403"/>
      <c r="U48" s="403"/>
      <c r="V48" s="403"/>
      <c r="W48" s="403"/>
      <c r="X48" s="403"/>
      <c r="Y48" s="403"/>
      <c r="Z48" s="403"/>
    </row>
    <row r="49" spans="1:26" ht="18.75" customHeight="1">
      <c r="A49" s="447"/>
      <c r="B49" s="448"/>
      <c r="C49" s="448"/>
      <c r="D49" s="448"/>
      <c r="E49" s="447"/>
      <c r="F49" s="403"/>
      <c r="G49" s="448"/>
      <c r="H49" s="448"/>
      <c r="I49" s="403"/>
      <c r="J49" s="403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3"/>
      <c r="Y49" s="403"/>
      <c r="Z49" s="403"/>
    </row>
    <row r="50" spans="1:26" ht="18.75" customHeight="1">
      <c r="A50" s="447"/>
      <c r="B50" s="448"/>
      <c r="C50" s="448"/>
      <c r="D50" s="448"/>
      <c r="E50" s="447"/>
      <c r="F50" s="403"/>
      <c r="G50" s="448"/>
      <c r="H50" s="448"/>
      <c r="I50" s="403"/>
      <c r="J50" s="403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3"/>
      <c r="X50" s="403"/>
      <c r="Y50" s="403"/>
      <c r="Z50" s="403"/>
    </row>
    <row r="51" spans="1:26" ht="18.75" customHeight="1">
      <c r="A51" s="447"/>
      <c r="B51" s="448"/>
      <c r="C51" s="448"/>
      <c r="D51" s="448"/>
      <c r="E51" s="447"/>
      <c r="F51" s="403"/>
      <c r="G51" s="448"/>
      <c r="H51" s="448"/>
      <c r="I51" s="403"/>
      <c r="J51" s="403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3"/>
      <c r="X51" s="403"/>
      <c r="Y51" s="403"/>
      <c r="Z51" s="403"/>
    </row>
    <row r="52" spans="1:26" ht="18.75" customHeight="1">
      <c r="A52" s="447"/>
      <c r="B52" s="448"/>
      <c r="C52" s="448"/>
      <c r="D52" s="448"/>
      <c r="E52" s="447"/>
      <c r="F52" s="403"/>
      <c r="G52" s="448"/>
      <c r="H52" s="448"/>
      <c r="I52" s="403"/>
      <c r="J52" s="403"/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403"/>
    </row>
    <row r="53" spans="1:26" ht="18.75" customHeight="1">
      <c r="A53" s="447"/>
      <c r="B53" s="448"/>
      <c r="C53" s="448"/>
      <c r="D53" s="448"/>
      <c r="E53" s="447"/>
      <c r="F53" s="403"/>
      <c r="G53" s="448"/>
      <c r="H53" s="448"/>
      <c r="I53" s="403"/>
      <c r="J53" s="403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3"/>
      <c r="Y53" s="403"/>
      <c r="Z53" s="403"/>
    </row>
    <row r="54" spans="1:26" ht="18.75" customHeight="1">
      <c r="A54" s="447"/>
      <c r="B54" s="448"/>
      <c r="C54" s="448"/>
      <c r="D54" s="448"/>
      <c r="E54" s="447"/>
      <c r="F54" s="403"/>
      <c r="G54" s="448"/>
      <c r="H54" s="448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</row>
    <row r="55" spans="1:26" ht="18.75" customHeight="1">
      <c r="A55" s="447"/>
      <c r="B55" s="448"/>
      <c r="C55" s="448"/>
      <c r="D55" s="448"/>
      <c r="E55" s="447"/>
      <c r="F55" s="403"/>
      <c r="G55" s="448"/>
      <c r="H55" s="448"/>
      <c r="I55" s="403"/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</row>
    <row r="56" spans="1:26" ht="18.75" customHeight="1">
      <c r="A56" s="447"/>
      <c r="B56" s="448"/>
      <c r="C56" s="448"/>
      <c r="D56" s="448"/>
      <c r="E56" s="447"/>
      <c r="F56" s="403"/>
      <c r="G56" s="448"/>
      <c r="H56" s="448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</row>
    <row r="57" spans="1:26" ht="18.75" customHeight="1">
      <c r="A57" s="447"/>
      <c r="B57" s="448"/>
      <c r="C57" s="448"/>
      <c r="D57" s="448"/>
      <c r="E57" s="447"/>
      <c r="F57" s="403"/>
      <c r="G57" s="448"/>
      <c r="H57" s="448"/>
      <c r="I57" s="403"/>
      <c r="J57" s="403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3"/>
      <c r="Y57" s="403"/>
      <c r="Z57" s="403"/>
    </row>
    <row r="58" spans="1:26" ht="18.75" customHeight="1">
      <c r="A58" s="447"/>
      <c r="B58" s="448"/>
      <c r="C58" s="448"/>
      <c r="D58" s="448"/>
      <c r="E58" s="447"/>
      <c r="F58" s="403"/>
      <c r="G58" s="448"/>
      <c r="H58" s="448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3"/>
      <c r="X58" s="403"/>
      <c r="Y58" s="403"/>
      <c r="Z58" s="403"/>
    </row>
    <row r="59" spans="1:26" ht="18.75" customHeight="1">
      <c r="A59" s="447"/>
      <c r="B59" s="448"/>
      <c r="C59" s="448"/>
      <c r="D59" s="448"/>
      <c r="E59" s="447"/>
      <c r="F59" s="403"/>
      <c r="G59" s="448"/>
      <c r="H59" s="448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</row>
    <row r="60" spans="1:26" ht="18.75" customHeight="1">
      <c r="A60" s="447"/>
      <c r="B60" s="448"/>
      <c r="C60" s="448"/>
      <c r="D60" s="448"/>
      <c r="E60" s="447"/>
      <c r="F60" s="403"/>
      <c r="G60" s="448"/>
      <c r="H60" s="448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</row>
    <row r="61" spans="1:26" ht="18.75" customHeight="1">
      <c r="A61" s="447"/>
      <c r="B61" s="448"/>
      <c r="C61" s="448"/>
      <c r="D61" s="448"/>
      <c r="E61" s="447"/>
      <c r="F61" s="403"/>
      <c r="G61" s="448"/>
      <c r="H61" s="448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</row>
    <row r="62" spans="1:26" ht="18.75" customHeight="1">
      <c r="A62" s="447"/>
      <c r="B62" s="448"/>
      <c r="C62" s="448"/>
      <c r="D62" s="448"/>
      <c r="E62" s="447"/>
      <c r="F62" s="403"/>
      <c r="G62" s="448"/>
      <c r="H62" s="448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</row>
    <row r="63" spans="1:26" ht="18.75" customHeight="1">
      <c r="A63" s="447"/>
      <c r="B63" s="448"/>
      <c r="C63" s="448"/>
      <c r="D63" s="448"/>
      <c r="E63" s="447"/>
      <c r="F63" s="403"/>
      <c r="G63" s="448"/>
      <c r="H63" s="448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</row>
    <row r="64" spans="1:26" ht="18.75" customHeight="1">
      <c r="A64" s="447"/>
      <c r="B64" s="448"/>
      <c r="C64" s="448"/>
      <c r="D64" s="448"/>
      <c r="E64" s="447"/>
      <c r="F64" s="403"/>
      <c r="G64" s="448"/>
      <c r="H64" s="448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</row>
    <row r="65" spans="1:26" ht="18.75" customHeight="1">
      <c r="A65" s="447"/>
      <c r="B65" s="448"/>
      <c r="C65" s="448"/>
      <c r="D65" s="448"/>
      <c r="E65" s="447"/>
      <c r="F65" s="403"/>
      <c r="G65" s="448"/>
      <c r="H65" s="448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</row>
    <row r="66" spans="1:26" ht="18.75" customHeight="1">
      <c r="A66" s="447"/>
      <c r="B66" s="448"/>
      <c r="C66" s="448"/>
      <c r="D66" s="448"/>
      <c r="E66" s="447"/>
      <c r="F66" s="403"/>
      <c r="G66" s="448"/>
      <c r="H66" s="448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/>
      <c r="Z66" s="403"/>
    </row>
    <row r="67" spans="1:26" ht="18.75" customHeight="1">
      <c r="A67" s="447"/>
      <c r="B67" s="448"/>
      <c r="C67" s="448"/>
      <c r="D67" s="448"/>
      <c r="E67" s="447"/>
      <c r="F67" s="403"/>
      <c r="G67" s="448"/>
      <c r="H67" s="448"/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403"/>
      <c r="Y67" s="403"/>
      <c r="Z67" s="403"/>
    </row>
    <row r="68" spans="1:26" ht="18.75" customHeight="1">
      <c r="A68" s="447"/>
      <c r="B68" s="448"/>
      <c r="C68" s="448"/>
      <c r="D68" s="448"/>
      <c r="E68" s="447"/>
      <c r="F68" s="403"/>
      <c r="G68" s="448"/>
      <c r="H68" s="448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403"/>
      <c r="Y68" s="403"/>
      <c r="Z68" s="403"/>
    </row>
    <row r="69" spans="1:26" ht="18.75" customHeight="1">
      <c r="A69" s="447"/>
      <c r="B69" s="448"/>
      <c r="C69" s="448"/>
      <c r="D69" s="448"/>
      <c r="E69" s="447"/>
      <c r="F69" s="403"/>
      <c r="G69" s="448"/>
      <c r="H69" s="448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3"/>
      <c r="Y69" s="403"/>
      <c r="Z69" s="403"/>
    </row>
    <row r="70" spans="1:26" ht="18.75" customHeight="1">
      <c r="A70" s="447"/>
      <c r="B70" s="448"/>
      <c r="C70" s="448"/>
      <c r="D70" s="448"/>
      <c r="E70" s="447"/>
      <c r="F70" s="403"/>
      <c r="G70" s="448"/>
      <c r="H70" s="448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403"/>
    </row>
    <row r="71" spans="1:26" ht="18.75" customHeight="1">
      <c r="A71" s="447"/>
      <c r="B71" s="448"/>
      <c r="C71" s="448"/>
      <c r="D71" s="448"/>
      <c r="E71" s="447"/>
      <c r="F71" s="403"/>
      <c r="G71" s="448"/>
      <c r="H71" s="448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3"/>
      <c r="X71" s="403"/>
      <c r="Y71" s="403"/>
      <c r="Z71" s="403"/>
    </row>
    <row r="72" spans="1:26" ht="18.75" customHeight="1">
      <c r="A72" s="447"/>
      <c r="B72" s="448"/>
      <c r="C72" s="448"/>
      <c r="D72" s="448"/>
      <c r="E72" s="447"/>
      <c r="F72" s="403"/>
      <c r="G72" s="448"/>
      <c r="H72" s="448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3"/>
      <c r="Y72" s="403"/>
      <c r="Z72" s="403"/>
    </row>
    <row r="73" spans="1:26" ht="18.75" customHeight="1">
      <c r="A73" s="447"/>
      <c r="B73" s="448"/>
      <c r="C73" s="448"/>
      <c r="D73" s="448"/>
      <c r="E73" s="447"/>
      <c r="F73" s="403"/>
      <c r="G73" s="448"/>
      <c r="H73" s="448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3"/>
      <c r="X73" s="403"/>
      <c r="Y73" s="403"/>
      <c r="Z73" s="403"/>
    </row>
    <row r="74" spans="1:26" ht="18.75" customHeight="1">
      <c r="A74" s="447"/>
      <c r="B74" s="448"/>
      <c r="C74" s="448"/>
      <c r="D74" s="448"/>
      <c r="E74" s="447"/>
      <c r="F74" s="403"/>
      <c r="G74" s="448"/>
      <c r="H74" s="448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</row>
    <row r="75" spans="1:26" ht="18.75" customHeight="1">
      <c r="A75" s="447"/>
      <c r="B75" s="448"/>
      <c r="C75" s="448"/>
      <c r="D75" s="448"/>
      <c r="E75" s="447"/>
      <c r="F75" s="403"/>
      <c r="G75" s="448"/>
      <c r="H75" s="448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</row>
    <row r="76" spans="1:26" ht="18.75" customHeight="1">
      <c r="A76" s="447"/>
      <c r="B76" s="448"/>
      <c r="C76" s="448"/>
      <c r="D76" s="448"/>
      <c r="E76" s="447"/>
      <c r="F76" s="403"/>
      <c r="G76" s="448"/>
      <c r="H76" s="448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</row>
    <row r="77" spans="1:26" ht="18.75" customHeight="1">
      <c r="A77" s="447"/>
      <c r="B77" s="448"/>
      <c r="C77" s="448"/>
      <c r="D77" s="448"/>
      <c r="E77" s="447"/>
      <c r="F77" s="403"/>
      <c r="G77" s="448"/>
      <c r="H77" s="448"/>
      <c r="I77" s="403"/>
      <c r="J77" s="403"/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3"/>
      <c r="X77" s="403"/>
      <c r="Y77" s="403"/>
      <c r="Z77" s="403"/>
    </row>
    <row r="78" spans="1:26" ht="18.75" customHeight="1">
      <c r="A78" s="447"/>
      <c r="B78" s="448"/>
      <c r="C78" s="448"/>
      <c r="D78" s="448"/>
      <c r="E78" s="447"/>
      <c r="F78" s="403"/>
      <c r="G78" s="448"/>
      <c r="H78" s="448"/>
      <c r="I78" s="403"/>
      <c r="J78" s="403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3"/>
      <c r="X78" s="403"/>
      <c r="Y78" s="403"/>
      <c r="Z78" s="403"/>
    </row>
    <row r="79" spans="1:26" ht="18.75" customHeight="1">
      <c r="A79" s="447"/>
      <c r="B79" s="448"/>
      <c r="C79" s="448"/>
      <c r="D79" s="448"/>
      <c r="E79" s="447"/>
      <c r="F79" s="403"/>
      <c r="G79" s="448"/>
      <c r="H79" s="448"/>
      <c r="I79" s="403"/>
      <c r="J79" s="403"/>
      <c r="K79" s="403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3"/>
      <c r="X79" s="403"/>
      <c r="Y79" s="403"/>
      <c r="Z79" s="403"/>
    </row>
    <row r="80" spans="1:26" ht="18.75" customHeight="1">
      <c r="A80" s="447"/>
      <c r="B80" s="448"/>
      <c r="C80" s="448"/>
      <c r="D80" s="448"/>
      <c r="E80" s="447"/>
      <c r="F80" s="403"/>
      <c r="G80" s="448"/>
      <c r="H80" s="448"/>
      <c r="I80" s="403"/>
      <c r="J80" s="403"/>
      <c r="K80" s="403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3"/>
      <c r="X80" s="403"/>
      <c r="Y80" s="403"/>
      <c r="Z80" s="403"/>
    </row>
    <row r="81" spans="1:26" ht="18.75" customHeight="1">
      <c r="A81" s="447"/>
      <c r="B81" s="448"/>
      <c r="C81" s="448"/>
      <c r="D81" s="448"/>
      <c r="E81" s="447"/>
      <c r="F81" s="403"/>
      <c r="G81" s="448"/>
      <c r="H81" s="448"/>
      <c r="I81" s="403"/>
      <c r="J81" s="403"/>
      <c r="K81" s="403"/>
      <c r="L81" s="403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3"/>
      <c r="X81" s="403"/>
      <c r="Y81" s="403"/>
      <c r="Z81" s="403"/>
    </row>
    <row r="82" spans="1:26" ht="18.75" customHeight="1">
      <c r="A82" s="447"/>
      <c r="B82" s="448"/>
      <c r="C82" s="448"/>
      <c r="D82" s="448"/>
      <c r="E82" s="447"/>
      <c r="F82" s="403"/>
      <c r="G82" s="448"/>
      <c r="H82" s="448"/>
      <c r="I82" s="403"/>
      <c r="J82" s="403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</row>
    <row r="83" spans="1:26" ht="18.75" customHeight="1">
      <c r="A83" s="447"/>
      <c r="B83" s="448"/>
      <c r="C83" s="448"/>
      <c r="D83" s="448"/>
      <c r="E83" s="447"/>
      <c r="F83" s="403"/>
      <c r="G83" s="448"/>
      <c r="H83" s="448"/>
      <c r="I83" s="403"/>
      <c r="J83" s="403"/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3"/>
      <c r="X83" s="403"/>
      <c r="Y83" s="403"/>
      <c r="Z83" s="403"/>
    </row>
    <row r="84" spans="1:26" ht="18.75" customHeight="1">
      <c r="A84" s="447"/>
      <c r="B84" s="448"/>
      <c r="C84" s="448"/>
      <c r="D84" s="448"/>
      <c r="E84" s="447"/>
      <c r="F84" s="403"/>
      <c r="G84" s="448"/>
      <c r="H84" s="448"/>
      <c r="I84" s="403"/>
      <c r="J84" s="403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3"/>
      <c r="X84" s="403"/>
      <c r="Y84" s="403"/>
      <c r="Z84" s="403"/>
    </row>
    <row r="85" spans="1:26" ht="18.75" customHeight="1">
      <c r="A85" s="447"/>
      <c r="B85" s="448"/>
      <c r="C85" s="448"/>
      <c r="D85" s="448"/>
      <c r="E85" s="447"/>
      <c r="F85" s="403"/>
      <c r="G85" s="448"/>
      <c r="H85" s="448"/>
      <c r="I85" s="403"/>
      <c r="J85" s="403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3"/>
      <c r="Y85" s="403"/>
      <c r="Z85" s="403"/>
    </row>
    <row r="86" spans="1:26" ht="18.75" customHeight="1">
      <c r="A86" s="447"/>
      <c r="B86" s="448"/>
      <c r="C86" s="448"/>
      <c r="D86" s="448"/>
      <c r="E86" s="447"/>
      <c r="F86" s="403"/>
      <c r="G86" s="448"/>
      <c r="H86" s="448"/>
      <c r="I86" s="403"/>
      <c r="J86" s="403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3"/>
      <c r="Y86" s="403"/>
      <c r="Z86" s="403"/>
    </row>
    <row r="87" spans="1:26" ht="18.75" customHeight="1">
      <c r="A87" s="447"/>
      <c r="B87" s="448"/>
      <c r="C87" s="448"/>
      <c r="D87" s="448"/>
      <c r="E87" s="447"/>
      <c r="F87" s="403"/>
      <c r="G87" s="448"/>
      <c r="H87" s="448"/>
      <c r="I87" s="403"/>
      <c r="J87" s="403"/>
      <c r="K87" s="403"/>
      <c r="L87" s="403"/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3"/>
      <c r="X87" s="403"/>
      <c r="Y87" s="403"/>
      <c r="Z87" s="403"/>
    </row>
    <row r="88" spans="1:26" ht="18.75" customHeight="1">
      <c r="A88" s="447"/>
      <c r="B88" s="448"/>
      <c r="C88" s="448"/>
      <c r="D88" s="448"/>
      <c r="E88" s="447"/>
      <c r="F88" s="403"/>
      <c r="G88" s="448"/>
      <c r="H88" s="448"/>
      <c r="I88" s="403"/>
      <c r="J88" s="403"/>
      <c r="K88" s="403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</row>
    <row r="89" spans="1:26" ht="18.75" customHeight="1">
      <c r="A89" s="447"/>
      <c r="B89" s="448"/>
      <c r="C89" s="448"/>
      <c r="D89" s="448"/>
      <c r="E89" s="447"/>
      <c r="F89" s="403"/>
      <c r="G89" s="448"/>
      <c r="H89" s="448"/>
      <c r="I89" s="403"/>
      <c r="J89" s="403"/>
      <c r="K89" s="403"/>
      <c r="L89" s="403"/>
      <c r="M89" s="403"/>
      <c r="N89" s="403"/>
      <c r="O89" s="403"/>
      <c r="P89" s="403"/>
      <c r="Q89" s="403"/>
      <c r="R89" s="403"/>
      <c r="S89" s="403"/>
      <c r="T89" s="403"/>
      <c r="U89" s="403"/>
      <c r="V89" s="403"/>
      <c r="W89" s="403"/>
      <c r="X89" s="403"/>
      <c r="Y89" s="403"/>
      <c r="Z89" s="403"/>
    </row>
    <row r="90" spans="1:26" ht="18.75" customHeight="1">
      <c r="A90" s="447"/>
      <c r="B90" s="448"/>
      <c r="C90" s="448"/>
      <c r="D90" s="448"/>
      <c r="E90" s="447"/>
      <c r="F90" s="403"/>
      <c r="G90" s="448"/>
      <c r="H90" s="448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  <c r="U90" s="403"/>
      <c r="V90" s="403"/>
      <c r="W90" s="403"/>
      <c r="X90" s="403"/>
      <c r="Y90" s="403"/>
      <c r="Z90" s="403"/>
    </row>
    <row r="91" spans="1:26" ht="18.75" customHeight="1">
      <c r="A91" s="447"/>
      <c r="B91" s="448"/>
      <c r="C91" s="448"/>
      <c r="D91" s="448"/>
      <c r="E91" s="447"/>
      <c r="F91" s="403"/>
      <c r="G91" s="448"/>
      <c r="H91" s="448"/>
      <c r="I91" s="403"/>
      <c r="J91" s="403"/>
      <c r="K91" s="403"/>
      <c r="L91" s="403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3"/>
      <c r="Y91" s="403"/>
      <c r="Z91" s="403"/>
    </row>
    <row r="92" spans="1:26" ht="18.75" customHeight="1">
      <c r="A92" s="447"/>
      <c r="B92" s="448"/>
      <c r="C92" s="448"/>
      <c r="D92" s="448"/>
      <c r="E92" s="447"/>
      <c r="F92" s="403"/>
      <c r="G92" s="448"/>
      <c r="H92" s="448"/>
      <c r="I92" s="403"/>
      <c r="J92" s="403"/>
      <c r="K92" s="403"/>
      <c r="L92" s="403"/>
      <c r="M92" s="403"/>
      <c r="N92" s="403"/>
      <c r="O92" s="403"/>
      <c r="P92" s="403"/>
      <c r="Q92" s="403"/>
      <c r="R92" s="403"/>
      <c r="S92" s="403"/>
      <c r="T92" s="403"/>
      <c r="U92" s="403"/>
      <c r="V92" s="403"/>
      <c r="W92" s="403"/>
      <c r="X92" s="403"/>
      <c r="Y92" s="403"/>
      <c r="Z92" s="403"/>
    </row>
    <row r="93" spans="1:26" ht="18.75" customHeight="1">
      <c r="A93" s="447"/>
      <c r="B93" s="448"/>
      <c r="C93" s="448"/>
      <c r="D93" s="448"/>
      <c r="E93" s="447"/>
      <c r="F93" s="403"/>
      <c r="G93" s="448"/>
      <c r="H93" s="448"/>
      <c r="I93" s="403"/>
      <c r="J93" s="403"/>
      <c r="K93" s="403"/>
      <c r="L93" s="403"/>
      <c r="M93" s="403"/>
      <c r="N93" s="403"/>
      <c r="O93" s="403"/>
      <c r="P93" s="403"/>
      <c r="Q93" s="403"/>
      <c r="R93" s="403"/>
      <c r="S93" s="403"/>
      <c r="T93" s="403"/>
      <c r="U93" s="403"/>
      <c r="V93" s="403"/>
      <c r="W93" s="403"/>
      <c r="X93" s="403"/>
      <c r="Y93" s="403"/>
      <c r="Z93" s="403"/>
    </row>
    <row r="94" spans="1:26" ht="18.75" customHeight="1">
      <c r="A94" s="447"/>
      <c r="B94" s="448"/>
      <c r="C94" s="448"/>
      <c r="D94" s="448"/>
      <c r="E94" s="447"/>
      <c r="F94" s="403"/>
      <c r="G94" s="448"/>
      <c r="H94" s="448"/>
      <c r="I94" s="403"/>
      <c r="J94" s="403"/>
      <c r="K94" s="403"/>
      <c r="L94" s="403"/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03"/>
      <c r="X94" s="403"/>
      <c r="Y94" s="403"/>
      <c r="Z94" s="403"/>
    </row>
    <row r="95" spans="1:26" ht="18.75" customHeight="1">
      <c r="A95" s="447"/>
      <c r="B95" s="448"/>
      <c r="C95" s="448"/>
      <c r="D95" s="448"/>
      <c r="E95" s="447"/>
      <c r="F95" s="403"/>
      <c r="G95" s="448"/>
      <c r="H95" s="448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</row>
    <row r="96" spans="1:26" ht="18.75" customHeight="1">
      <c r="A96" s="447"/>
      <c r="B96" s="448"/>
      <c r="C96" s="448"/>
      <c r="D96" s="448"/>
      <c r="E96" s="447"/>
      <c r="F96" s="403"/>
      <c r="G96" s="448"/>
      <c r="H96" s="448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03"/>
      <c r="Y96" s="403"/>
      <c r="Z96" s="403"/>
    </row>
    <row r="97" spans="1:26" ht="18.75" customHeight="1">
      <c r="A97" s="447"/>
      <c r="B97" s="448"/>
      <c r="C97" s="448"/>
      <c r="D97" s="448"/>
      <c r="E97" s="447"/>
      <c r="F97" s="403"/>
      <c r="G97" s="448"/>
      <c r="H97" s="448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  <c r="Y97" s="403"/>
      <c r="Z97" s="403"/>
    </row>
    <row r="98" spans="1:26" ht="18.75" customHeight="1">
      <c r="A98" s="447"/>
      <c r="B98" s="448"/>
      <c r="C98" s="448"/>
      <c r="D98" s="448"/>
      <c r="E98" s="447"/>
      <c r="F98" s="403"/>
      <c r="G98" s="448"/>
      <c r="H98" s="448"/>
      <c r="I98" s="403"/>
      <c r="J98" s="403"/>
      <c r="K98" s="403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03"/>
      <c r="Y98" s="403"/>
      <c r="Z98" s="403"/>
    </row>
    <row r="99" spans="1:26" ht="18.75" customHeight="1">
      <c r="A99" s="447"/>
      <c r="B99" s="448"/>
      <c r="C99" s="448"/>
      <c r="D99" s="448"/>
      <c r="E99" s="447"/>
      <c r="F99" s="403"/>
      <c r="G99" s="448"/>
      <c r="H99" s="448"/>
      <c r="I99" s="403"/>
      <c r="J99" s="403"/>
      <c r="K99" s="403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03"/>
      <c r="Y99" s="403"/>
      <c r="Z99" s="403"/>
    </row>
    <row r="100" spans="1:26" ht="18.75" customHeight="1">
      <c r="A100" s="447"/>
      <c r="B100" s="448"/>
      <c r="C100" s="448"/>
      <c r="D100" s="448"/>
      <c r="E100" s="447"/>
      <c r="F100" s="403"/>
      <c r="G100" s="448"/>
      <c r="H100" s="448"/>
      <c r="I100" s="403"/>
      <c r="J100" s="403"/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403"/>
    </row>
    <row r="101" spans="1:26" ht="18.75" customHeight="1">
      <c r="A101" s="447"/>
      <c r="B101" s="448"/>
      <c r="C101" s="448"/>
      <c r="D101" s="448"/>
      <c r="E101" s="447"/>
      <c r="F101" s="403"/>
      <c r="G101" s="448"/>
      <c r="H101" s="448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03"/>
      <c r="Y101" s="403"/>
      <c r="Z101" s="403"/>
    </row>
    <row r="102" spans="1:26" ht="18.75" customHeight="1">
      <c r="A102" s="447"/>
      <c r="B102" s="448"/>
      <c r="C102" s="448"/>
      <c r="D102" s="448"/>
      <c r="E102" s="447"/>
      <c r="F102" s="403"/>
      <c r="G102" s="448"/>
      <c r="H102" s="448"/>
      <c r="I102" s="403"/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03"/>
      <c r="Y102" s="403"/>
      <c r="Z102" s="403"/>
    </row>
    <row r="103" spans="1:26" ht="18.75" customHeight="1">
      <c r="A103" s="447"/>
      <c r="B103" s="448"/>
      <c r="C103" s="448"/>
      <c r="D103" s="448"/>
      <c r="E103" s="447"/>
      <c r="F103" s="403"/>
      <c r="G103" s="448"/>
      <c r="H103" s="448"/>
      <c r="I103" s="403"/>
      <c r="J103" s="403"/>
      <c r="K103" s="403"/>
      <c r="L103" s="403"/>
      <c r="M103" s="403"/>
      <c r="N103" s="403"/>
      <c r="O103" s="403"/>
      <c r="P103" s="403"/>
      <c r="Q103" s="403"/>
      <c r="R103" s="403"/>
      <c r="S103" s="403"/>
      <c r="T103" s="403"/>
      <c r="U103" s="403"/>
      <c r="V103" s="403"/>
      <c r="W103" s="403"/>
      <c r="X103" s="403"/>
      <c r="Y103" s="403"/>
      <c r="Z103" s="403"/>
    </row>
    <row r="104" spans="1:26" ht="18.75" customHeight="1">
      <c r="A104" s="447"/>
      <c r="B104" s="448"/>
      <c r="C104" s="448"/>
      <c r="D104" s="448"/>
      <c r="E104" s="447"/>
      <c r="F104" s="403"/>
      <c r="G104" s="448"/>
      <c r="H104" s="448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3"/>
      <c r="U104" s="403"/>
      <c r="V104" s="403"/>
      <c r="W104" s="403"/>
      <c r="X104" s="403"/>
      <c r="Y104" s="403"/>
      <c r="Z104" s="403"/>
    </row>
    <row r="105" spans="1:26" ht="18.75" customHeight="1">
      <c r="A105" s="447"/>
      <c r="B105" s="448"/>
      <c r="C105" s="448"/>
      <c r="D105" s="448"/>
      <c r="E105" s="447"/>
      <c r="F105" s="403"/>
      <c r="G105" s="448"/>
      <c r="H105" s="448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3"/>
      <c r="W105" s="403"/>
      <c r="X105" s="403"/>
      <c r="Y105" s="403"/>
      <c r="Z105" s="403"/>
    </row>
    <row r="106" spans="1:26" ht="18.75" customHeight="1">
      <c r="A106" s="447"/>
      <c r="B106" s="448"/>
      <c r="C106" s="448"/>
      <c r="D106" s="448"/>
      <c r="E106" s="447"/>
      <c r="F106" s="403"/>
      <c r="G106" s="448"/>
      <c r="H106" s="448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403"/>
    </row>
    <row r="107" spans="1:26" ht="18.75" customHeight="1">
      <c r="A107" s="447"/>
      <c r="B107" s="448"/>
      <c r="C107" s="448"/>
      <c r="D107" s="448"/>
      <c r="E107" s="447"/>
      <c r="F107" s="403"/>
      <c r="G107" s="448"/>
      <c r="H107" s="448"/>
      <c r="I107" s="403"/>
      <c r="J107" s="403"/>
      <c r="K107" s="403"/>
      <c r="L107" s="403"/>
      <c r="M107" s="403"/>
      <c r="N107" s="403"/>
      <c r="O107" s="403"/>
      <c r="P107" s="403"/>
      <c r="Q107" s="403"/>
      <c r="R107" s="403"/>
      <c r="S107" s="403"/>
      <c r="T107" s="403"/>
      <c r="U107" s="403"/>
      <c r="V107" s="403"/>
      <c r="W107" s="403"/>
      <c r="X107" s="403"/>
      <c r="Y107" s="403"/>
      <c r="Z107" s="403"/>
    </row>
    <row r="108" spans="1:26" ht="18.75" customHeight="1">
      <c r="A108" s="447"/>
      <c r="B108" s="448"/>
      <c r="C108" s="448"/>
      <c r="D108" s="448"/>
      <c r="E108" s="447"/>
      <c r="F108" s="403"/>
      <c r="G108" s="448"/>
      <c r="H108" s="448"/>
      <c r="I108" s="403"/>
      <c r="J108" s="403"/>
      <c r="K108" s="403"/>
      <c r="L108" s="403"/>
      <c r="M108" s="403"/>
      <c r="N108" s="403"/>
      <c r="O108" s="403"/>
      <c r="P108" s="403"/>
      <c r="Q108" s="403"/>
      <c r="R108" s="403"/>
      <c r="S108" s="403"/>
      <c r="T108" s="403"/>
      <c r="U108" s="403"/>
      <c r="V108" s="403"/>
      <c r="W108" s="403"/>
      <c r="X108" s="403"/>
      <c r="Y108" s="403"/>
      <c r="Z108" s="403"/>
    </row>
    <row r="109" spans="1:26" ht="18.75" customHeight="1">
      <c r="A109" s="447"/>
      <c r="B109" s="448"/>
      <c r="C109" s="448"/>
      <c r="D109" s="448"/>
      <c r="E109" s="447"/>
      <c r="F109" s="403"/>
      <c r="G109" s="448"/>
      <c r="H109" s="448"/>
      <c r="I109" s="403"/>
      <c r="J109" s="403"/>
      <c r="K109" s="403"/>
      <c r="L109" s="403"/>
      <c r="M109" s="403"/>
      <c r="N109" s="403"/>
      <c r="O109" s="403"/>
      <c r="P109" s="403"/>
      <c r="Q109" s="403"/>
      <c r="R109" s="403"/>
      <c r="S109" s="403"/>
      <c r="T109" s="403"/>
      <c r="U109" s="403"/>
      <c r="V109" s="403"/>
      <c r="W109" s="403"/>
      <c r="X109" s="403"/>
      <c r="Y109" s="403"/>
      <c r="Z109" s="403"/>
    </row>
    <row r="110" spans="1:26" ht="18.75" customHeight="1">
      <c r="A110" s="447"/>
      <c r="B110" s="448"/>
      <c r="C110" s="448"/>
      <c r="D110" s="448"/>
      <c r="E110" s="447"/>
      <c r="F110" s="403"/>
      <c r="G110" s="448"/>
      <c r="H110" s="448"/>
      <c r="I110" s="403"/>
      <c r="J110" s="403"/>
      <c r="K110" s="403"/>
      <c r="L110" s="403"/>
      <c r="M110" s="403"/>
      <c r="N110" s="403"/>
      <c r="O110" s="403"/>
      <c r="P110" s="403"/>
      <c r="Q110" s="403"/>
      <c r="R110" s="403"/>
      <c r="S110" s="403"/>
      <c r="T110" s="403"/>
      <c r="U110" s="403"/>
      <c r="V110" s="403"/>
      <c r="W110" s="403"/>
      <c r="X110" s="403"/>
      <c r="Y110" s="403"/>
      <c r="Z110" s="403"/>
    </row>
    <row r="111" spans="1:26" ht="18.75" customHeight="1">
      <c r="A111" s="447"/>
      <c r="B111" s="448"/>
      <c r="C111" s="448"/>
      <c r="D111" s="448"/>
      <c r="E111" s="447"/>
      <c r="F111" s="403"/>
      <c r="G111" s="448"/>
      <c r="H111" s="448"/>
      <c r="I111" s="403"/>
      <c r="J111" s="403"/>
      <c r="K111" s="403"/>
      <c r="L111" s="403"/>
      <c r="M111" s="403"/>
      <c r="N111" s="403"/>
      <c r="O111" s="403"/>
      <c r="P111" s="403"/>
      <c r="Q111" s="403"/>
      <c r="R111" s="403"/>
      <c r="S111" s="403"/>
      <c r="T111" s="403"/>
      <c r="U111" s="403"/>
      <c r="V111" s="403"/>
      <c r="W111" s="403"/>
      <c r="X111" s="403"/>
      <c r="Y111" s="403"/>
      <c r="Z111" s="403"/>
    </row>
    <row r="112" spans="1:26" ht="18.75" customHeight="1">
      <c r="A112" s="447"/>
      <c r="B112" s="448"/>
      <c r="C112" s="448"/>
      <c r="D112" s="448"/>
      <c r="E112" s="447"/>
      <c r="F112" s="403"/>
      <c r="G112" s="448"/>
      <c r="H112" s="448"/>
      <c r="I112" s="403"/>
      <c r="J112" s="403"/>
      <c r="K112" s="403"/>
      <c r="L112" s="403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403"/>
    </row>
    <row r="113" spans="1:26" ht="18.75" customHeight="1">
      <c r="A113" s="447"/>
      <c r="B113" s="448"/>
      <c r="C113" s="448"/>
      <c r="D113" s="448"/>
      <c r="E113" s="447"/>
      <c r="F113" s="403"/>
      <c r="G113" s="448"/>
      <c r="H113" s="448"/>
      <c r="I113" s="403"/>
      <c r="J113" s="403"/>
      <c r="K113" s="403"/>
      <c r="L113" s="403"/>
      <c r="M113" s="403"/>
      <c r="N113" s="403"/>
      <c r="O113" s="403"/>
      <c r="P113" s="403"/>
      <c r="Q113" s="403"/>
      <c r="R113" s="403"/>
      <c r="S113" s="403"/>
      <c r="T113" s="403"/>
      <c r="U113" s="403"/>
      <c r="V113" s="403"/>
      <c r="W113" s="403"/>
      <c r="X113" s="403"/>
      <c r="Y113" s="403"/>
      <c r="Z113" s="403"/>
    </row>
    <row r="114" spans="1:26" ht="18.75" customHeight="1">
      <c r="A114" s="447"/>
      <c r="B114" s="448"/>
      <c r="C114" s="448"/>
      <c r="D114" s="448"/>
      <c r="E114" s="447"/>
      <c r="F114" s="403"/>
      <c r="G114" s="448"/>
      <c r="H114" s="448"/>
      <c r="I114" s="403"/>
      <c r="J114" s="403"/>
      <c r="K114" s="403"/>
      <c r="L114" s="403"/>
      <c r="M114" s="403"/>
      <c r="N114" s="403"/>
      <c r="O114" s="403"/>
      <c r="P114" s="403"/>
      <c r="Q114" s="403"/>
      <c r="R114" s="403"/>
      <c r="S114" s="403"/>
      <c r="T114" s="403"/>
      <c r="U114" s="403"/>
      <c r="V114" s="403"/>
      <c r="W114" s="403"/>
      <c r="X114" s="403"/>
      <c r="Y114" s="403"/>
      <c r="Z114" s="403"/>
    </row>
    <row r="115" spans="1:26" ht="18.75" customHeight="1">
      <c r="A115" s="447"/>
      <c r="B115" s="448"/>
      <c r="C115" s="448"/>
      <c r="D115" s="448"/>
      <c r="E115" s="447"/>
      <c r="F115" s="403"/>
      <c r="G115" s="448"/>
      <c r="H115" s="448"/>
      <c r="I115" s="403"/>
      <c r="J115" s="403"/>
      <c r="K115" s="403"/>
      <c r="L115" s="403"/>
      <c r="M115" s="403"/>
      <c r="N115" s="403"/>
      <c r="O115" s="403"/>
      <c r="P115" s="403"/>
      <c r="Q115" s="403"/>
      <c r="R115" s="403"/>
      <c r="S115" s="403"/>
      <c r="T115" s="403"/>
      <c r="U115" s="403"/>
      <c r="V115" s="403"/>
      <c r="W115" s="403"/>
      <c r="X115" s="403"/>
      <c r="Y115" s="403"/>
      <c r="Z115" s="403"/>
    </row>
    <row r="116" spans="1:26" ht="18.75" customHeight="1">
      <c r="A116" s="447"/>
      <c r="B116" s="448"/>
      <c r="C116" s="448"/>
      <c r="D116" s="448"/>
      <c r="E116" s="447"/>
      <c r="F116" s="403"/>
      <c r="G116" s="448"/>
      <c r="H116" s="448"/>
      <c r="I116" s="403"/>
      <c r="J116" s="403"/>
      <c r="K116" s="403"/>
      <c r="L116" s="403"/>
      <c r="M116" s="403"/>
      <c r="N116" s="403"/>
      <c r="O116" s="403"/>
      <c r="P116" s="403"/>
      <c r="Q116" s="403"/>
      <c r="R116" s="403"/>
      <c r="S116" s="403"/>
      <c r="T116" s="403"/>
      <c r="U116" s="403"/>
      <c r="V116" s="403"/>
      <c r="W116" s="403"/>
      <c r="X116" s="403"/>
      <c r="Y116" s="403"/>
      <c r="Z116" s="403"/>
    </row>
    <row r="117" spans="1:26" ht="18.75" customHeight="1">
      <c r="A117" s="447"/>
      <c r="B117" s="448"/>
      <c r="C117" s="448"/>
      <c r="D117" s="448"/>
      <c r="E117" s="447"/>
      <c r="F117" s="403"/>
      <c r="G117" s="448"/>
      <c r="H117" s="448"/>
      <c r="I117" s="403"/>
      <c r="J117" s="403"/>
      <c r="K117" s="403"/>
      <c r="L117" s="403"/>
      <c r="M117" s="403"/>
      <c r="N117" s="403"/>
      <c r="O117" s="403"/>
      <c r="P117" s="403"/>
      <c r="Q117" s="403"/>
      <c r="R117" s="403"/>
      <c r="S117" s="403"/>
      <c r="T117" s="403"/>
      <c r="U117" s="403"/>
      <c r="V117" s="403"/>
      <c r="W117" s="403"/>
      <c r="X117" s="403"/>
      <c r="Y117" s="403"/>
      <c r="Z117" s="403"/>
    </row>
    <row r="118" spans="1:26" ht="18.75" customHeight="1">
      <c r="A118" s="447"/>
      <c r="B118" s="448"/>
      <c r="C118" s="448"/>
      <c r="D118" s="448"/>
      <c r="E118" s="447"/>
      <c r="F118" s="403"/>
      <c r="G118" s="448"/>
      <c r="H118" s="448"/>
      <c r="I118" s="403"/>
      <c r="J118" s="403"/>
      <c r="K118" s="403"/>
      <c r="L118" s="403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403"/>
    </row>
    <row r="119" spans="1:26" ht="18.75" customHeight="1">
      <c r="A119" s="447"/>
      <c r="B119" s="448"/>
      <c r="C119" s="448"/>
      <c r="D119" s="448"/>
      <c r="E119" s="447"/>
      <c r="F119" s="403"/>
      <c r="G119" s="448"/>
      <c r="H119" s="448"/>
      <c r="I119" s="403"/>
      <c r="J119" s="403"/>
      <c r="K119" s="403"/>
      <c r="L119" s="403"/>
      <c r="M119" s="403"/>
      <c r="N119" s="403"/>
      <c r="O119" s="403"/>
      <c r="P119" s="403"/>
      <c r="Q119" s="403"/>
      <c r="R119" s="403"/>
      <c r="S119" s="403"/>
      <c r="T119" s="403"/>
      <c r="U119" s="403"/>
      <c r="V119" s="403"/>
      <c r="W119" s="403"/>
      <c r="X119" s="403"/>
      <c r="Y119" s="403"/>
      <c r="Z119" s="403"/>
    </row>
    <row r="120" spans="1:26" ht="18.75" customHeight="1">
      <c r="A120" s="447"/>
      <c r="B120" s="448"/>
      <c r="C120" s="448"/>
      <c r="D120" s="448"/>
      <c r="E120" s="447"/>
      <c r="F120" s="403"/>
      <c r="G120" s="448"/>
      <c r="H120" s="448"/>
      <c r="I120" s="403"/>
      <c r="J120" s="403"/>
      <c r="K120" s="403"/>
      <c r="L120" s="403"/>
      <c r="M120" s="403"/>
      <c r="N120" s="403"/>
      <c r="O120" s="403"/>
      <c r="P120" s="403"/>
      <c r="Q120" s="403"/>
      <c r="R120" s="403"/>
      <c r="S120" s="403"/>
      <c r="T120" s="403"/>
      <c r="U120" s="403"/>
      <c r="V120" s="403"/>
      <c r="W120" s="403"/>
      <c r="X120" s="403"/>
      <c r="Y120" s="403"/>
      <c r="Z120" s="403"/>
    </row>
    <row r="121" spans="1:26" ht="18.75" customHeight="1">
      <c r="A121" s="447"/>
      <c r="B121" s="448"/>
      <c r="C121" s="448"/>
      <c r="D121" s="448"/>
      <c r="E121" s="447"/>
      <c r="F121" s="403"/>
      <c r="G121" s="448"/>
      <c r="H121" s="448"/>
      <c r="I121" s="403"/>
      <c r="J121" s="403"/>
      <c r="K121" s="403"/>
      <c r="L121" s="403"/>
      <c r="M121" s="403"/>
      <c r="N121" s="403"/>
      <c r="O121" s="403"/>
      <c r="P121" s="403"/>
      <c r="Q121" s="403"/>
      <c r="R121" s="403"/>
      <c r="S121" s="403"/>
      <c r="T121" s="403"/>
      <c r="U121" s="403"/>
      <c r="V121" s="403"/>
      <c r="W121" s="403"/>
      <c r="X121" s="403"/>
      <c r="Y121" s="403"/>
      <c r="Z121" s="403"/>
    </row>
    <row r="122" spans="1:26" ht="18.75" customHeight="1">
      <c r="A122" s="447"/>
      <c r="B122" s="448"/>
      <c r="C122" s="448"/>
      <c r="D122" s="448"/>
      <c r="E122" s="447"/>
      <c r="F122" s="403"/>
      <c r="G122" s="448"/>
      <c r="H122" s="448"/>
      <c r="I122" s="403"/>
      <c r="J122" s="403"/>
      <c r="K122" s="403"/>
      <c r="L122" s="403"/>
      <c r="M122" s="403"/>
      <c r="N122" s="403"/>
      <c r="O122" s="403"/>
      <c r="P122" s="403"/>
      <c r="Q122" s="403"/>
      <c r="R122" s="403"/>
      <c r="S122" s="403"/>
      <c r="T122" s="403"/>
      <c r="U122" s="403"/>
      <c r="V122" s="403"/>
      <c r="W122" s="403"/>
      <c r="X122" s="403"/>
      <c r="Y122" s="403"/>
      <c r="Z122" s="403"/>
    </row>
    <row r="123" spans="1:26" ht="18.75" customHeight="1">
      <c r="A123" s="447"/>
      <c r="B123" s="448"/>
      <c r="C123" s="448"/>
      <c r="D123" s="448"/>
      <c r="E123" s="447"/>
      <c r="F123" s="403"/>
      <c r="G123" s="448"/>
      <c r="H123" s="448"/>
      <c r="I123" s="403"/>
      <c r="J123" s="403"/>
      <c r="K123" s="403"/>
      <c r="L123" s="403"/>
      <c r="M123" s="403"/>
      <c r="N123" s="403"/>
      <c r="O123" s="403"/>
      <c r="P123" s="403"/>
      <c r="Q123" s="403"/>
      <c r="R123" s="403"/>
      <c r="S123" s="403"/>
      <c r="T123" s="403"/>
      <c r="U123" s="403"/>
      <c r="V123" s="403"/>
      <c r="W123" s="403"/>
      <c r="X123" s="403"/>
      <c r="Y123" s="403"/>
      <c r="Z123" s="403"/>
    </row>
    <row r="124" spans="1:26" ht="18.75" customHeight="1">
      <c r="A124" s="447"/>
      <c r="B124" s="448"/>
      <c r="C124" s="448"/>
      <c r="D124" s="448"/>
      <c r="E124" s="447"/>
      <c r="F124" s="403"/>
      <c r="G124" s="448"/>
      <c r="H124" s="448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3"/>
    </row>
    <row r="125" spans="1:26" ht="18.75" customHeight="1">
      <c r="A125" s="447"/>
      <c r="B125" s="448"/>
      <c r="C125" s="448"/>
      <c r="D125" s="448"/>
      <c r="E125" s="447"/>
      <c r="F125" s="403"/>
      <c r="G125" s="448"/>
      <c r="H125" s="448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</row>
    <row r="126" spans="1:26" ht="18.75" customHeight="1">
      <c r="A126" s="447"/>
      <c r="B126" s="448"/>
      <c r="C126" s="448"/>
      <c r="D126" s="448"/>
      <c r="E126" s="447"/>
      <c r="F126" s="403"/>
      <c r="G126" s="448"/>
      <c r="H126" s="448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3"/>
      <c r="V126" s="403"/>
      <c r="W126" s="403"/>
      <c r="X126" s="403"/>
      <c r="Y126" s="403"/>
      <c r="Z126" s="403"/>
    </row>
    <row r="127" spans="1:26" ht="18.75" customHeight="1">
      <c r="A127" s="447"/>
      <c r="B127" s="448"/>
      <c r="C127" s="448"/>
      <c r="D127" s="448"/>
      <c r="E127" s="447"/>
      <c r="F127" s="403"/>
      <c r="G127" s="448"/>
      <c r="H127" s="448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</row>
    <row r="128" spans="1:26" ht="18.75" customHeight="1">
      <c r="A128" s="447"/>
      <c r="B128" s="448"/>
      <c r="C128" s="448"/>
      <c r="D128" s="448"/>
      <c r="E128" s="447"/>
      <c r="F128" s="403"/>
      <c r="G128" s="448"/>
      <c r="H128" s="448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3"/>
    </row>
    <row r="129" spans="1:26" ht="18.75" customHeight="1">
      <c r="A129" s="447"/>
      <c r="B129" s="448"/>
      <c r="C129" s="448"/>
      <c r="D129" s="448"/>
      <c r="E129" s="447"/>
      <c r="F129" s="403"/>
      <c r="G129" s="448"/>
      <c r="H129" s="448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03"/>
    </row>
    <row r="130" spans="1:26" ht="18.75" customHeight="1">
      <c r="A130" s="447"/>
      <c r="B130" s="448"/>
      <c r="C130" s="448"/>
      <c r="D130" s="448"/>
      <c r="E130" s="447"/>
      <c r="F130" s="403"/>
      <c r="G130" s="448"/>
      <c r="H130" s="448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1:26" ht="18.75" customHeight="1">
      <c r="A131" s="447"/>
      <c r="B131" s="448"/>
      <c r="C131" s="448"/>
      <c r="D131" s="448"/>
      <c r="E131" s="447"/>
      <c r="F131" s="403"/>
      <c r="G131" s="448"/>
      <c r="H131" s="448"/>
      <c r="I131" s="403"/>
      <c r="J131" s="403"/>
      <c r="K131" s="403"/>
      <c r="L131" s="403"/>
      <c r="M131" s="403"/>
      <c r="N131" s="403"/>
      <c r="O131" s="403"/>
      <c r="P131" s="403"/>
      <c r="Q131" s="403"/>
      <c r="R131" s="403"/>
      <c r="S131" s="403"/>
      <c r="T131" s="403"/>
      <c r="U131" s="403"/>
      <c r="V131" s="403"/>
      <c r="W131" s="403"/>
      <c r="X131" s="403"/>
      <c r="Y131" s="403"/>
      <c r="Z131" s="403"/>
    </row>
    <row r="132" spans="1:26" ht="18.75" customHeight="1">
      <c r="A132" s="447"/>
      <c r="B132" s="448"/>
      <c r="C132" s="448"/>
      <c r="D132" s="448"/>
      <c r="E132" s="447"/>
      <c r="F132" s="403"/>
      <c r="G132" s="448"/>
      <c r="H132" s="448"/>
      <c r="I132" s="403"/>
      <c r="J132" s="403"/>
      <c r="K132" s="403"/>
      <c r="L132" s="403"/>
      <c r="M132" s="403"/>
      <c r="N132" s="403"/>
      <c r="O132" s="403"/>
      <c r="P132" s="403"/>
      <c r="Q132" s="403"/>
      <c r="R132" s="403"/>
      <c r="S132" s="403"/>
      <c r="T132" s="403"/>
      <c r="U132" s="403"/>
      <c r="V132" s="403"/>
      <c r="W132" s="403"/>
      <c r="X132" s="403"/>
      <c r="Y132" s="403"/>
      <c r="Z132" s="403"/>
    </row>
    <row r="133" spans="1:26" ht="18.75" customHeight="1">
      <c r="A133" s="447"/>
      <c r="B133" s="448"/>
      <c r="C133" s="448"/>
      <c r="D133" s="448"/>
      <c r="E133" s="447"/>
      <c r="F133" s="403"/>
      <c r="G133" s="448"/>
      <c r="H133" s="448"/>
      <c r="I133" s="403"/>
      <c r="J133" s="403"/>
      <c r="K133" s="403"/>
      <c r="L133" s="403"/>
      <c r="M133" s="403"/>
      <c r="N133" s="403"/>
      <c r="O133" s="403"/>
      <c r="P133" s="403"/>
      <c r="Q133" s="403"/>
      <c r="R133" s="403"/>
      <c r="S133" s="403"/>
      <c r="T133" s="403"/>
      <c r="U133" s="403"/>
      <c r="V133" s="403"/>
      <c r="W133" s="403"/>
      <c r="X133" s="403"/>
      <c r="Y133" s="403"/>
      <c r="Z133" s="403"/>
    </row>
    <row r="134" spans="1:26" ht="18.75" customHeight="1">
      <c r="A134" s="447"/>
      <c r="B134" s="448"/>
      <c r="C134" s="448"/>
      <c r="D134" s="448"/>
      <c r="E134" s="447"/>
      <c r="F134" s="403"/>
      <c r="G134" s="448"/>
      <c r="H134" s="448"/>
      <c r="I134" s="403"/>
      <c r="J134" s="403"/>
      <c r="K134" s="403"/>
      <c r="L134" s="403"/>
      <c r="M134" s="403"/>
      <c r="N134" s="403"/>
      <c r="O134" s="403"/>
      <c r="P134" s="403"/>
      <c r="Q134" s="403"/>
      <c r="R134" s="403"/>
      <c r="S134" s="403"/>
      <c r="T134" s="403"/>
      <c r="U134" s="403"/>
      <c r="V134" s="403"/>
      <c r="W134" s="403"/>
      <c r="X134" s="403"/>
      <c r="Y134" s="403"/>
      <c r="Z134" s="403"/>
    </row>
    <row r="135" spans="1:26" ht="18.75" customHeight="1">
      <c r="A135" s="447"/>
      <c r="B135" s="448"/>
      <c r="C135" s="448"/>
      <c r="D135" s="448"/>
      <c r="E135" s="447"/>
      <c r="F135" s="403"/>
      <c r="G135" s="448"/>
      <c r="H135" s="448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  <c r="T135" s="403"/>
      <c r="U135" s="403"/>
      <c r="V135" s="403"/>
      <c r="W135" s="403"/>
      <c r="X135" s="403"/>
      <c r="Y135" s="403"/>
      <c r="Z135" s="403"/>
    </row>
    <row r="136" spans="1:26" ht="18.75" customHeight="1">
      <c r="A136" s="447"/>
      <c r="B136" s="448"/>
      <c r="C136" s="448"/>
      <c r="D136" s="448"/>
      <c r="E136" s="447"/>
      <c r="F136" s="403"/>
      <c r="G136" s="448"/>
      <c r="H136" s="448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3"/>
      <c r="W136" s="403"/>
      <c r="X136" s="403"/>
      <c r="Y136" s="403"/>
      <c r="Z136" s="403"/>
    </row>
    <row r="137" spans="1:26" ht="18.75" customHeight="1">
      <c r="A137" s="447"/>
      <c r="B137" s="448"/>
      <c r="C137" s="448"/>
      <c r="D137" s="448"/>
      <c r="E137" s="447"/>
      <c r="F137" s="403"/>
      <c r="G137" s="448"/>
      <c r="H137" s="448"/>
      <c r="I137" s="403"/>
      <c r="J137" s="403"/>
      <c r="K137" s="403"/>
      <c r="L137" s="403"/>
      <c r="M137" s="403"/>
      <c r="N137" s="403"/>
      <c r="O137" s="403"/>
      <c r="P137" s="403"/>
      <c r="Q137" s="403"/>
      <c r="R137" s="403"/>
      <c r="S137" s="403"/>
      <c r="T137" s="403"/>
      <c r="U137" s="403"/>
      <c r="V137" s="403"/>
      <c r="W137" s="403"/>
      <c r="X137" s="403"/>
      <c r="Y137" s="403"/>
      <c r="Z137" s="403"/>
    </row>
    <row r="138" spans="1:26" ht="18.75" customHeight="1">
      <c r="A138" s="447"/>
      <c r="B138" s="448"/>
      <c r="C138" s="448"/>
      <c r="D138" s="448"/>
      <c r="E138" s="447"/>
      <c r="F138" s="403"/>
      <c r="G138" s="448"/>
      <c r="H138" s="448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</row>
    <row r="139" spans="1:26" ht="18.75" customHeight="1">
      <c r="A139" s="447"/>
      <c r="B139" s="448"/>
      <c r="C139" s="448"/>
      <c r="D139" s="448"/>
      <c r="E139" s="447"/>
      <c r="F139" s="403"/>
      <c r="G139" s="448"/>
      <c r="H139" s="448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</row>
    <row r="140" spans="1:26" ht="18.75" customHeight="1">
      <c r="A140" s="447"/>
      <c r="B140" s="448"/>
      <c r="C140" s="448"/>
      <c r="D140" s="448"/>
      <c r="E140" s="447"/>
      <c r="F140" s="403"/>
      <c r="G140" s="448"/>
      <c r="H140" s="448"/>
      <c r="I140" s="403"/>
      <c r="J140" s="403"/>
      <c r="K140" s="403"/>
      <c r="L140" s="403"/>
      <c r="M140" s="403"/>
      <c r="N140" s="403"/>
      <c r="O140" s="403"/>
      <c r="P140" s="403"/>
      <c r="Q140" s="403"/>
      <c r="R140" s="403"/>
      <c r="S140" s="403"/>
      <c r="T140" s="403"/>
      <c r="U140" s="403"/>
      <c r="V140" s="403"/>
      <c r="W140" s="403"/>
      <c r="X140" s="403"/>
      <c r="Y140" s="403"/>
      <c r="Z140" s="403"/>
    </row>
    <row r="141" spans="1:26" ht="18.75" customHeight="1">
      <c r="A141" s="447"/>
      <c r="B141" s="448"/>
      <c r="C141" s="448"/>
      <c r="D141" s="448"/>
      <c r="E141" s="447"/>
      <c r="F141" s="403"/>
      <c r="G141" s="448"/>
      <c r="H141" s="448"/>
      <c r="I141" s="403"/>
      <c r="J141" s="403"/>
      <c r="K141" s="403"/>
      <c r="L141" s="403"/>
      <c r="M141" s="403"/>
      <c r="N141" s="403"/>
      <c r="O141" s="403"/>
      <c r="P141" s="403"/>
      <c r="Q141" s="403"/>
      <c r="R141" s="403"/>
      <c r="S141" s="403"/>
      <c r="T141" s="403"/>
      <c r="U141" s="403"/>
      <c r="V141" s="403"/>
      <c r="W141" s="403"/>
      <c r="X141" s="403"/>
      <c r="Y141" s="403"/>
      <c r="Z141" s="403"/>
    </row>
    <row r="142" spans="1:26" ht="18.75" customHeight="1">
      <c r="A142" s="447"/>
      <c r="B142" s="448"/>
      <c r="C142" s="448"/>
      <c r="D142" s="448"/>
      <c r="E142" s="447"/>
      <c r="F142" s="403"/>
      <c r="G142" s="448"/>
      <c r="H142" s="448"/>
      <c r="I142" s="403"/>
      <c r="J142" s="403"/>
      <c r="K142" s="403"/>
      <c r="L142" s="403"/>
      <c r="M142" s="403"/>
      <c r="N142" s="403"/>
      <c r="O142" s="403"/>
      <c r="P142" s="403"/>
      <c r="Q142" s="403"/>
      <c r="R142" s="403"/>
      <c r="S142" s="403"/>
      <c r="T142" s="403"/>
      <c r="U142" s="403"/>
      <c r="V142" s="403"/>
      <c r="W142" s="403"/>
      <c r="X142" s="403"/>
      <c r="Y142" s="403"/>
      <c r="Z142" s="403"/>
    </row>
    <row r="143" spans="1:26" ht="18.75" customHeight="1">
      <c r="A143" s="447"/>
      <c r="B143" s="448"/>
      <c r="C143" s="448"/>
      <c r="D143" s="448"/>
      <c r="E143" s="447"/>
      <c r="F143" s="403"/>
      <c r="G143" s="448"/>
      <c r="H143" s="448"/>
      <c r="I143" s="403"/>
      <c r="J143" s="403"/>
      <c r="K143" s="403"/>
      <c r="L143" s="403"/>
      <c r="M143" s="403"/>
      <c r="N143" s="403"/>
      <c r="O143" s="403"/>
      <c r="P143" s="403"/>
      <c r="Q143" s="403"/>
      <c r="R143" s="403"/>
      <c r="S143" s="403"/>
      <c r="T143" s="403"/>
      <c r="U143" s="403"/>
      <c r="V143" s="403"/>
      <c r="W143" s="403"/>
      <c r="X143" s="403"/>
      <c r="Y143" s="403"/>
      <c r="Z143" s="403"/>
    </row>
    <row r="144" spans="1:26" ht="18.75" customHeight="1">
      <c r="A144" s="447"/>
      <c r="B144" s="448"/>
      <c r="C144" s="448"/>
      <c r="D144" s="448"/>
      <c r="E144" s="447"/>
      <c r="F144" s="403"/>
      <c r="G144" s="448"/>
      <c r="H144" s="448"/>
      <c r="I144" s="403"/>
      <c r="J144" s="403"/>
      <c r="K144" s="403"/>
      <c r="L144" s="403"/>
      <c r="M144" s="403"/>
      <c r="N144" s="403"/>
      <c r="O144" s="403"/>
      <c r="P144" s="403"/>
      <c r="Q144" s="403"/>
      <c r="R144" s="403"/>
      <c r="S144" s="403"/>
      <c r="T144" s="403"/>
      <c r="U144" s="403"/>
      <c r="V144" s="403"/>
      <c r="W144" s="403"/>
      <c r="X144" s="403"/>
      <c r="Y144" s="403"/>
      <c r="Z144" s="403"/>
    </row>
    <row r="145" spans="1:26" ht="18.75" customHeight="1">
      <c r="A145" s="447"/>
      <c r="B145" s="448"/>
      <c r="C145" s="448"/>
      <c r="D145" s="448"/>
      <c r="E145" s="447"/>
      <c r="F145" s="403"/>
      <c r="G145" s="448"/>
      <c r="H145" s="448"/>
      <c r="I145" s="403"/>
      <c r="J145" s="403"/>
      <c r="K145" s="403"/>
      <c r="L145" s="403"/>
      <c r="M145" s="403"/>
      <c r="N145" s="403"/>
      <c r="O145" s="403"/>
      <c r="P145" s="403"/>
      <c r="Q145" s="403"/>
      <c r="R145" s="403"/>
      <c r="S145" s="403"/>
      <c r="T145" s="403"/>
      <c r="U145" s="403"/>
      <c r="V145" s="403"/>
      <c r="W145" s="403"/>
      <c r="X145" s="403"/>
      <c r="Y145" s="403"/>
      <c r="Z145" s="403"/>
    </row>
    <row r="146" spans="1:26" ht="18.75" customHeight="1">
      <c r="A146" s="447"/>
      <c r="B146" s="448"/>
      <c r="C146" s="448"/>
      <c r="D146" s="448"/>
      <c r="E146" s="447"/>
      <c r="F146" s="403"/>
      <c r="G146" s="448"/>
      <c r="H146" s="448"/>
      <c r="I146" s="403"/>
      <c r="J146" s="403"/>
      <c r="K146" s="403"/>
      <c r="L146" s="403"/>
      <c r="M146" s="403"/>
      <c r="N146" s="403"/>
      <c r="O146" s="403"/>
      <c r="P146" s="403"/>
      <c r="Q146" s="403"/>
      <c r="R146" s="403"/>
      <c r="S146" s="403"/>
      <c r="T146" s="403"/>
      <c r="U146" s="403"/>
      <c r="V146" s="403"/>
      <c r="W146" s="403"/>
      <c r="X146" s="403"/>
      <c r="Y146" s="403"/>
      <c r="Z146" s="403"/>
    </row>
    <row r="147" spans="1:26" ht="18.75" customHeight="1">
      <c r="A147" s="447"/>
      <c r="B147" s="448"/>
      <c r="C147" s="448"/>
      <c r="D147" s="448"/>
      <c r="E147" s="447"/>
      <c r="F147" s="403"/>
      <c r="G147" s="448"/>
      <c r="H147" s="448"/>
      <c r="I147" s="403"/>
      <c r="J147" s="403"/>
      <c r="K147" s="403"/>
      <c r="L147" s="403"/>
      <c r="M147" s="403"/>
      <c r="N147" s="403"/>
      <c r="O147" s="403"/>
      <c r="P147" s="403"/>
      <c r="Q147" s="403"/>
      <c r="R147" s="403"/>
      <c r="S147" s="403"/>
      <c r="T147" s="403"/>
      <c r="U147" s="403"/>
      <c r="V147" s="403"/>
      <c r="W147" s="403"/>
      <c r="X147" s="403"/>
      <c r="Y147" s="403"/>
      <c r="Z147" s="403"/>
    </row>
    <row r="148" spans="1:26" ht="18.75" customHeight="1">
      <c r="A148" s="447"/>
      <c r="B148" s="448"/>
      <c r="C148" s="448"/>
      <c r="D148" s="448"/>
      <c r="E148" s="447"/>
      <c r="F148" s="403"/>
      <c r="G148" s="448"/>
      <c r="H148" s="448"/>
      <c r="I148" s="403"/>
      <c r="J148" s="403"/>
      <c r="K148" s="403"/>
      <c r="L148" s="403"/>
      <c r="M148" s="403"/>
      <c r="N148" s="403"/>
      <c r="O148" s="403"/>
      <c r="P148" s="403"/>
      <c r="Q148" s="403"/>
      <c r="R148" s="403"/>
      <c r="S148" s="403"/>
      <c r="T148" s="403"/>
      <c r="U148" s="403"/>
      <c r="V148" s="403"/>
      <c r="W148" s="403"/>
      <c r="X148" s="403"/>
      <c r="Y148" s="403"/>
      <c r="Z148" s="403"/>
    </row>
    <row r="149" spans="1:26" ht="18.75" customHeight="1">
      <c r="A149" s="447"/>
      <c r="B149" s="448"/>
      <c r="C149" s="448"/>
      <c r="D149" s="448"/>
      <c r="E149" s="447"/>
      <c r="F149" s="403"/>
      <c r="G149" s="448"/>
      <c r="H149" s="448"/>
      <c r="I149" s="403"/>
      <c r="J149" s="403"/>
      <c r="K149" s="403"/>
      <c r="L149" s="403"/>
      <c r="M149" s="403"/>
      <c r="N149" s="403"/>
      <c r="O149" s="403"/>
      <c r="P149" s="403"/>
      <c r="Q149" s="403"/>
      <c r="R149" s="403"/>
      <c r="S149" s="403"/>
      <c r="T149" s="403"/>
      <c r="U149" s="403"/>
      <c r="V149" s="403"/>
      <c r="W149" s="403"/>
      <c r="X149" s="403"/>
      <c r="Y149" s="403"/>
      <c r="Z149" s="403"/>
    </row>
    <row r="150" spans="1:26" ht="18.75" customHeight="1">
      <c r="A150" s="447"/>
      <c r="B150" s="448"/>
      <c r="C150" s="448"/>
      <c r="D150" s="448"/>
      <c r="E150" s="447"/>
      <c r="F150" s="403"/>
      <c r="G150" s="448"/>
      <c r="H150" s="448"/>
      <c r="I150" s="403"/>
      <c r="J150" s="403"/>
      <c r="K150" s="403"/>
      <c r="L150" s="403"/>
      <c r="M150" s="403"/>
      <c r="N150" s="403"/>
      <c r="O150" s="403"/>
      <c r="P150" s="403"/>
      <c r="Q150" s="403"/>
      <c r="R150" s="403"/>
      <c r="S150" s="403"/>
      <c r="T150" s="403"/>
      <c r="U150" s="403"/>
      <c r="V150" s="403"/>
      <c r="W150" s="403"/>
      <c r="X150" s="403"/>
      <c r="Y150" s="403"/>
      <c r="Z150" s="403"/>
    </row>
    <row r="151" spans="1:26" ht="18.75" customHeight="1">
      <c r="A151" s="447"/>
      <c r="B151" s="448"/>
      <c r="C151" s="448"/>
      <c r="D151" s="448"/>
      <c r="E151" s="447"/>
      <c r="F151" s="403"/>
      <c r="G151" s="448"/>
      <c r="H151" s="448"/>
      <c r="I151" s="403"/>
      <c r="J151" s="403"/>
      <c r="K151" s="403"/>
      <c r="L151" s="403"/>
      <c r="M151" s="403"/>
      <c r="N151" s="403"/>
      <c r="O151" s="403"/>
      <c r="P151" s="403"/>
      <c r="Q151" s="403"/>
      <c r="R151" s="403"/>
      <c r="S151" s="403"/>
      <c r="T151" s="403"/>
      <c r="U151" s="403"/>
      <c r="V151" s="403"/>
      <c r="W151" s="403"/>
      <c r="X151" s="403"/>
      <c r="Y151" s="403"/>
      <c r="Z151" s="403"/>
    </row>
    <row r="152" spans="1:26" ht="18.75" customHeight="1">
      <c r="A152" s="447"/>
      <c r="B152" s="448"/>
      <c r="C152" s="448"/>
      <c r="D152" s="448"/>
      <c r="E152" s="447"/>
      <c r="F152" s="403"/>
      <c r="G152" s="448"/>
      <c r="H152" s="448"/>
      <c r="I152" s="403"/>
      <c r="J152" s="403"/>
      <c r="K152" s="403"/>
      <c r="L152" s="403"/>
      <c r="M152" s="403"/>
      <c r="N152" s="403"/>
      <c r="O152" s="403"/>
      <c r="P152" s="403"/>
      <c r="Q152" s="403"/>
      <c r="R152" s="403"/>
      <c r="S152" s="403"/>
      <c r="T152" s="403"/>
      <c r="U152" s="403"/>
      <c r="V152" s="403"/>
      <c r="W152" s="403"/>
      <c r="X152" s="403"/>
      <c r="Y152" s="403"/>
      <c r="Z152" s="403"/>
    </row>
    <row r="153" spans="1:26" ht="18.75" customHeight="1">
      <c r="A153" s="447"/>
      <c r="B153" s="448"/>
      <c r="C153" s="448"/>
      <c r="D153" s="448"/>
      <c r="E153" s="447"/>
      <c r="F153" s="403"/>
      <c r="G153" s="448"/>
      <c r="H153" s="448"/>
      <c r="I153" s="403"/>
      <c r="J153" s="403"/>
      <c r="K153" s="403"/>
      <c r="L153" s="403"/>
      <c r="M153" s="403"/>
      <c r="N153" s="403"/>
      <c r="O153" s="403"/>
      <c r="P153" s="403"/>
      <c r="Q153" s="403"/>
      <c r="R153" s="403"/>
      <c r="S153" s="403"/>
      <c r="T153" s="403"/>
      <c r="U153" s="403"/>
      <c r="V153" s="403"/>
      <c r="W153" s="403"/>
      <c r="X153" s="403"/>
      <c r="Y153" s="403"/>
      <c r="Z153" s="403"/>
    </row>
    <row r="154" spans="1:26" ht="18.75" customHeight="1">
      <c r="A154" s="447"/>
      <c r="B154" s="448"/>
      <c r="C154" s="448"/>
      <c r="D154" s="448"/>
      <c r="E154" s="447"/>
      <c r="F154" s="403"/>
      <c r="G154" s="448"/>
      <c r="H154" s="448"/>
      <c r="I154" s="403"/>
      <c r="J154" s="403"/>
      <c r="K154" s="403"/>
      <c r="L154" s="403"/>
      <c r="M154" s="403"/>
      <c r="N154" s="403"/>
      <c r="O154" s="403"/>
      <c r="P154" s="403"/>
      <c r="Q154" s="403"/>
      <c r="R154" s="403"/>
      <c r="S154" s="403"/>
      <c r="T154" s="403"/>
      <c r="U154" s="403"/>
      <c r="V154" s="403"/>
      <c r="W154" s="403"/>
      <c r="X154" s="403"/>
      <c r="Y154" s="403"/>
      <c r="Z154" s="403"/>
    </row>
    <row r="155" spans="1:26" ht="18.75" customHeight="1">
      <c r="A155" s="447"/>
      <c r="B155" s="448"/>
      <c r="C155" s="448"/>
      <c r="D155" s="448"/>
      <c r="E155" s="447"/>
      <c r="F155" s="403"/>
      <c r="G155" s="448"/>
      <c r="H155" s="448"/>
      <c r="I155" s="403"/>
      <c r="J155" s="403"/>
      <c r="K155" s="403"/>
      <c r="L155" s="403"/>
      <c r="M155" s="403"/>
      <c r="N155" s="403"/>
      <c r="O155" s="403"/>
      <c r="P155" s="403"/>
      <c r="Q155" s="403"/>
      <c r="R155" s="403"/>
      <c r="S155" s="403"/>
      <c r="T155" s="403"/>
      <c r="U155" s="403"/>
      <c r="V155" s="403"/>
      <c r="W155" s="403"/>
      <c r="X155" s="403"/>
      <c r="Y155" s="403"/>
      <c r="Z155" s="403"/>
    </row>
    <row r="156" spans="1:26" ht="18.75" customHeight="1">
      <c r="A156" s="447"/>
      <c r="B156" s="448"/>
      <c r="C156" s="448"/>
      <c r="D156" s="448"/>
      <c r="E156" s="447"/>
      <c r="F156" s="403"/>
      <c r="G156" s="448"/>
      <c r="H156" s="448"/>
      <c r="I156" s="403"/>
      <c r="J156" s="403"/>
      <c r="K156" s="403"/>
      <c r="L156" s="403"/>
      <c r="M156" s="403"/>
      <c r="N156" s="403"/>
      <c r="O156" s="403"/>
      <c r="P156" s="403"/>
      <c r="Q156" s="403"/>
      <c r="R156" s="403"/>
      <c r="S156" s="403"/>
      <c r="T156" s="403"/>
      <c r="U156" s="403"/>
      <c r="V156" s="403"/>
      <c r="W156" s="403"/>
      <c r="X156" s="403"/>
      <c r="Y156" s="403"/>
      <c r="Z156" s="403"/>
    </row>
    <row r="157" spans="1:26" ht="18.75" customHeight="1">
      <c r="A157" s="447"/>
      <c r="B157" s="448"/>
      <c r="C157" s="448"/>
      <c r="D157" s="448"/>
      <c r="E157" s="447"/>
      <c r="F157" s="403"/>
      <c r="G157" s="448"/>
      <c r="H157" s="448"/>
      <c r="I157" s="403"/>
      <c r="J157" s="403"/>
      <c r="K157" s="403"/>
      <c r="L157" s="403"/>
      <c r="M157" s="403"/>
      <c r="N157" s="403"/>
      <c r="O157" s="403"/>
      <c r="P157" s="403"/>
      <c r="Q157" s="403"/>
      <c r="R157" s="403"/>
      <c r="S157" s="403"/>
      <c r="T157" s="403"/>
      <c r="U157" s="403"/>
      <c r="V157" s="403"/>
      <c r="W157" s="403"/>
      <c r="X157" s="403"/>
      <c r="Y157" s="403"/>
      <c r="Z157" s="403"/>
    </row>
    <row r="158" spans="1:26" ht="18.75" customHeight="1">
      <c r="A158" s="447"/>
      <c r="B158" s="448"/>
      <c r="C158" s="448"/>
      <c r="D158" s="448"/>
      <c r="E158" s="447"/>
      <c r="F158" s="403"/>
      <c r="G158" s="448"/>
      <c r="H158" s="448"/>
      <c r="I158" s="403"/>
      <c r="J158" s="403"/>
      <c r="K158" s="403"/>
      <c r="L158" s="403"/>
      <c r="M158" s="403"/>
      <c r="N158" s="403"/>
      <c r="O158" s="403"/>
      <c r="P158" s="403"/>
      <c r="Q158" s="403"/>
      <c r="R158" s="403"/>
      <c r="S158" s="403"/>
      <c r="T158" s="403"/>
      <c r="U158" s="403"/>
      <c r="V158" s="403"/>
      <c r="W158" s="403"/>
      <c r="X158" s="403"/>
      <c r="Y158" s="403"/>
      <c r="Z158" s="403"/>
    </row>
    <row r="159" spans="1:26" ht="18.75" customHeight="1">
      <c r="A159" s="447"/>
      <c r="B159" s="448"/>
      <c r="C159" s="448"/>
      <c r="D159" s="448"/>
      <c r="E159" s="447"/>
      <c r="F159" s="403"/>
      <c r="G159" s="448"/>
      <c r="H159" s="448"/>
      <c r="I159" s="403"/>
      <c r="J159" s="403"/>
      <c r="K159" s="403"/>
      <c r="L159" s="403"/>
      <c r="M159" s="403"/>
      <c r="N159" s="403"/>
      <c r="O159" s="403"/>
      <c r="P159" s="403"/>
      <c r="Q159" s="403"/>
      <c r="R159" s="403"/>
      <c r="S159" s="403"/>
      <c r="T159" s="403"/>
      <c r="U159" s="403"/>
      <c r="V159" s="403"/>
      <c r="W159" s="403"/>
      <c r="X159" s="403"/>
      <c r="Y159" s="403"/>
      <c r="Z159" s="403"/>
    </row>
    <row r="160" spans="1:26" ht="18.75" customHeight="1">
      <c r="A160" s="447"/>
      <c r="B160" s="448"/>
      <c r="C160" s="448"/>
      <c r="D160" s="448"/>
      <c r="E160" s="447"/>
      <c r="F160" s="403"/>
      <c r="G160" s="448"/>
      <c r="H160" s="448"/>
      <c r="I160" s="403"/>
      <c r="J160" s="403"/>
      <c r="K160" s="403"/>
      <c r="L160" s="403"/>
      <c r="M160" s="403"/>
      <c r="N160" s="403"/>
      <c r="O160" s="403"/>
      <c r="P160" s="403"/>
      <c r="Q160" s="403"/>
      <c r="R160" s="403"/>
      <c r="S160" s="403"/>
      <c r="T160" s="403"/>
      <c r="U160" s="403"/>
      <c r="V160" s="403"/>
      <c r="W160" s="403"/>
      <c r="X160" s="403"/>
      <c r="Y160" s="403"/>
      <c r="Z160" s="403"/>
    </row>
    <row r="161" spans="1:26" ht="18.75" customHeight="1">
      <c r="A161" s="447"/>
      <c r="B161" s="448"/>
      <c r="C161" s="448"/>
      <c r="D161" s="448"/>
      <c r="E161" s="447"/>
      <c r="F161" s="403"/>
      <c r="G161" s="448"/>
      <c r="H161" s="448"/>
      <c r="I161" s="403"/>
      <c r="J161" s="403"/>
      <c r="K161" s="403"/>
      <c r="L161" s="403"/>
      <c r="M161" s="403"/>
      <c r="N161" s="403"/>
      <c r="O161" s="403"/>
      <c r="P161" s="403"/>
      <c r="Q161" s="403"/>
      <c r="R161" s="403"/>
      <c r="S161" s="403"/>
      <c r="T161" s="403"/>
      <c r="U161" s="403"/>
      <c r="V161" s="403"/>
      <c r="W161" s="403"/>
      <c r="X161" s="403"/>
      <c r="Y161" s="403"/>
      <c r="Z161" s="403"/>
    </row>
    <row r="162" spans="1:26" ht="18.75" customHeight="1">
      <c r="A162" s="447"/>
      <c r="B162" s="448"/>
      <c r="C162" s="448"/>
      <c r="D162" s="448"/>
      <c r="E162" s="447"/>
      <c r="F162" s="403"/>
      <c r="G162" s="448"/>
      <c r="H162" s="448"/>
      <c r="I162" s="403"/>
      <c r="J162" s="403"/>
      <c r="K162" s="403"/>
      <c r="L162" s="403"/>
      <c r="M162" s="403"/>
      <c r="N162" s="403"/>
      <c r="O162" s="403"/>
      <c r="P162" s="403"/>
      <c r="Q162" s="403"/>
      <c r="R162" s="403"/>
      <c r="S162" s="403"/>
      <c r="T162" s="403"/>
      <c r="U162" s="403"/>
      <c r="V162" s="403"/>
      <c r="W162" s="403"/>
      <c r="X162" s="403"/>
      <c r="Y162" s="403"/>
      <c r="Z162" s="403"/>
    </row>
    <row r="163" spans="1:26" ht="18.75" customHeight="1">
      <c r="A163" s="447"/>
      <c r="B163" s="448"/>
      <c r="C163" s="448"/>
      <c r="D163" s="448"/>
      <c r="E163" s="447"/>
      <c r="F163" s="403"/>
      <c r="G163" s="448"/>
      <c r="H163" s="448"/>
      <c r="I163" s="403"/>
      <c r="J163" s="403"/>
      <c r="K163" s="403"/>
      <c r="L163" s="403"/>
      <c r="M163" s="403"/>
      <c r="N163" s="403"/>
      <c r="O163" s="403"/>
      <c r="P163" s="403"/>
      <c r="Q163" s="403"/>
      <c r="R163" s="403"/>
      <c r="S163" s="403"/>
      <c r="T163" s="403"/>
      <c r="U163" s="403"/>
      <c r="V163" s="403"/>
      <c r="W163" s="403"/>
      <c r="X163" s="403"/>
      <c r="Y163" s="403"/>
      <c r="Z163" s="403"/>
    </row>
    <row r="164" spans="1:26" ht="18.75" customHeight="1">
      <c r="A164" s="447"/>
      <c r="B164" s="448"/>
      <c r="C164" s="448"/>
      <c r="D164" s="448"/>
      <c r="E164" s="447"/>
      <c r="F164" s="403"/>
      <c r="G164" s="448"/>
      <c r="H164" s="448"/>
      <c r="I164" s="403"/>
      <c r="J164" s="403"/>
      <c r="K164" s="403"/>
      <c r="L164" s="403"/>
      <c r="M164" s="403"/>
      <c r="N164" s="403"/>
      <c r="O164" s="403"/>
      <c r="P164" s="403"/>
      <c r="Q164" s="403"/>
      <c r="R164" s="403"/>
      <c r="S164" s="403"/>
      <c r="T164" s="403"/>
      <c r="U164" s="403"/>
      <c r="V164" s="403"/>
      <c r="W164" s="403"/>
      <c r="X164" s="403"/>
      <c r="Y164" s="403"/>
      <c r="Z164" s="403"/>
    </row>
    <row r="165" spans="1:26" ht="18.75" customHeight="1">
      <c r="A165" s="447"/>
      <c r="B165" s="448"/>
      <c r="C165" s="448"/>
      <c r="D165" s="448"/>
      <c r="E165" s="447"/>
      <c r="F165" s="403"/>
      <c r="G165" s="448"/>
      <c r="H165" s="448"/>
      <c r="I165" s="403"/>
      <c r="J165" s="403"/>
      <c r="K165" s="403"/>
      <c r="L165" s="403"/>
      <c r="M165" s="403"/>
      <c r="N165" s="403"/>
      <c r="O165" s="403"/>
      <c r="P165" s="403"/>
      <c r="Q165" s="403"/>
      <c r="R165" s="403"/>
      <c r="S165" s="403"/>
      <c r="T165" s="403"/>
      <c r="U165" s="403"/>
      <c r="V165" s="403"/>
      <c r="W165" s="403"/>
      <c r="X165" s="403"/>
      <c r="Y165" s="403"/>
      <c r="Z165" s="403"/>
    </row>
    <row r="166" spans="1:26" ht="18.75" customHeight="1">
      <c r="A166" s="447"/>
      <c r="B166" s="448"/>
      <c r="C166" s="448"/>
      <c r="D166" s="448"/>
      <c r="E166" s="447"/>
      <c r="F166" s="403"/>
      <c r="G166" s="448"/>
      <c r="H166" s="448"/>
      <c r="I166" s="403"/>
      <c r="J166" s="403"/>
      <c r="K166" s="403"/>
      <c r="L166" s="403"/>
      <c r="M166" s="403"/>
      <c r="N166" s="403"/>
      <c r="O166" s="403"/>
      <c r="P166" s="403"/>
      <c r="Q166" s="403"/>
      <c r="R166" s="403"/>
      <c r="S166" s="403"/>
      <c r="T166" s="403"/>
      <c r="U166" s="403"/>
      <c r="V166" s="403"/>
      <c r="W166" s="403"/>
      <c r="X166" s="403"/>
      <c r="Y166" s="403"/>
      <c r="Z166" s="403"/>
    </row>
    <row r="167" spans="1:26" ht="18.75" customHeight="1">
      <c r="A167" s="447"/>
      <c r="B167" s="448"/>
      <c r="C167" s="448"/>
      <c r="D167" s="448"/>
      <c r="E167" s="447"/>
      <c r="F167" s="403"/>
      <c r="G167" s="448"/>
      <c r="H167" s="448"/>
      <c r="I167" s="403"/>
      <c r="J167" s="403"/>
      <c r="K167" s="403"/>
      <c r="L167" s="403"/>
      <c r="M167" s="403"/>
      <c r="N167" s="403"/>
      <c r="O167" s="403"/>
      <c r="P167" s="403"/>
      <c r="Q167" s="403"/>
      <c r="R167" s="403"/>
      <c r="S167" s="403"/>
      <c r="T167" s="403"/>
      <c r="U167" s="403"/>
      <c r="V167" s="403"/>
      <c r="W167" s="403"/>
      <c r="X167" s="403"/>
      <c r="Y167" s="403"/>
      <c r="Z167" s="403"/>
    </row>
    <row r="168" spans="1:26" ht="18.75" customHeight="1">
      <c r="A168" s="447"/>
      <c r="B168" s="448"/>
      <c r="C168" s="448"/>
      <c r="D168" s="448"/>
      <c r="E168" s="447"/>
      <c r="F168" s="403"/>
      <c r="G168" s="448"/>
      <c r="H168" s="448"/>
      <c r="I168" s="403"/>
      <c r="J168" s="403"/>
      <c r="K168" s="403"/>
      <c r="L168" s="403"/>
      <c r="M168" s="403"/>
      <c r="N168" s="403"/>
      <c r="O168" s="403"/>
      <c r="P168" s="403"/>
      <c r="Q168" s="403"/>
      <c r="R168" s="403"/>
      <c r="S168" s="403"/>
      <c r="T168" s="403"/>
      <c r="U168" s="403"/>
      <c r="V168" s="403"/>
      <c r="W168" s="403"/>
      <c r="X168" s="403"/>
      <c r="Y168" s="403"/>
      <c r="Z168" s="403"/>
    </row>
    <row r="169" spans="1:26" ht="18.75" customHeight="1">
      <c r="A169" s="447"/>
      <c r="B169" s="448"/>
      <c r="C169" s="448"/>
      <c r="D169" s="448"/>
      <c r="E169" s="447"/>
      <c r="F169" s="403"/>
      <c r="G169" s="448"/>
      <c r="H169" s="448"/>
      <c r="I169" s="403"/>
      <c r="J169" s="403"/>
      <c r="K169" s="403"/>
      <c r="L169" s="403"/>
      <c r="M169" s="403"/>
      <c r="N169" s="403"/>
      <c r="O169" s="403"/>
      <c r="P169" s="403"/>
      <c r="Q169" s="403"/>
      <c r="R169" s="403"/>
      <c r="S169" s="403"/>
      <c r="T169" s="403"/>
      <c r="U169" s="403"/>
      <c r="V169" s="403"/>
      <c r="W169" s="403"/>
      <c r="X169" s="403"/>
      <c r="Y169" s="403"/>
      <c r="Z169" s="403"/>
    </row>
    <row r="170" spans="1:26" ht="18.75" customHeight="1">
      <c r="A170" s="447"/>
      <c r="B170" s="448"/>
      <c r="C170" s="448"/>
      <c r="D170" s="448"/>
      <c r="E170" s="447"/>
      <c r="F170" s="403"/>
      <c r="G170" s="448"/>
      <c r="H170" s="448"/>
      <c r="I170" s="403"/>
      <c r="J170" s="403"/>
      <c r="K170" s="403"/>
      <c r="L170" s="403"/>
      <c r="M170" s="403"/>
      <c r="N170" s="403"/>
      <c r="O170" s="403"/>
      <c r="P170" s="403"/>
      <c r="Q170" s="403"/>
      <c r="R170" s="403"/>
      <c r="S170" s="403"/>
      <c r="T170" s="403"/>
      <c r="U170" s="403"/>
      <c r="V170" s="403"/>
      <c r="W170" s="403"/>
      <c r="X170" s="403"/>
      <c r="Y170" s="403"/>
      <c r="Z170" s="403"/>
    </row>
    <row r="171" spans="1:26" ht="18.75" customHeight="1">
      <c r="A171" s="447"/>
      <c r="B171" s="448"/>
      <c r="C171" s="448"/>
      <c r="D171" s="448"/>
      <c r="E171" s="447"/>
      <c r="F171" s="403"/>
      <c r="G171" s="448"/>
      <c r="H171" s="448"/>
      <c r="I171" s="403"/>
      <c r="J171" s="403"/>
      <c r="K171" s="403"/>
      <c r="L171" s="403"/>
      <c r="M171" s="403"/>
      <c r="N171" s="403"/>
      <c r="O171" s="403"/>
      <c r="P171" s="403"/>
      <c r="Q171" s="403"/>
      <c r="R171" s="403"/>
      <c r="S171" s="403"/>
      <c r="T171" s="403"/>
      <c r="U171" s="403"/>
      <c r="V171" s="403"/>
      <c r="W171" s="403"/>
      <c r="X171" s="403"/>
      <c r="Y171" s="403"/>
      <c r="Z171" s="403"/>
    </row>
    <row r="172" spans="1:26" ht="18.75" customHeight="1">
      <c r="A172" s="447"/>
      <c r="B172" s="448"/>
      <c r="C172" s="448"/>
      <c r="D172" s="448"/>
      <c r="E172" s="447"/>
      <c r="F172" s="403"/>
      <c r="G172" s="448"/>
      <c r="H172" s="448"/>
      <c r="I172" s="403"/>
      <c r="J172" s="403"/>
      <c r="K172" s="403"/>
      <c r="L172" s="403"/>
      <c r="M172" s="403"/>
      <c r="N172" s="403"/>
      <c r="O172" s="403"/>
      <c r="P172" s="403"/>
      <c r="Q172" s="403"/>
      <c r="R172" s="403"/>
      <c r="S172" s="403"/>
      <c r="T172" s="403"/>
      <c r="U172" s="403"/>
      <c r="V172" s="403"/>
      <c r="W172" s="403"/>
      <c r="X172" s="403"/>
      <c r="Y172" s="403"/>
      <c r="Z172" s="403"/>
    </row>
    <row r="173" spans="1:26" ht="18.75" customHeight="1">
      <c r="A173" s="447"/>
      <c r="B173" s="448"/>
      <c r="C173" s="448"/>
      <c r="D173" s="448"/>
      <c r="E173" s="447"/>
      <c r="F173" s="403"/>
      <c r="G173" s="448"/>
      <c r="H173" s="448"/>
      <c r="I173" s="403"/>
      <c r="J173" s="403"/>
      <c r="K173" s="403"/>
      <c r="L173" s="403"/>
      <c r="M173" s="403"/>
      <c r="N173" s="403"/>
      <c r="O173" s="403"/>
      <c r="P173" s="403"/>
      <c r="Q173" s="403"/>
      <c r="R173" s="403"/>
      <c r="S173" s="403"/>
      <c r="T173" s="403"/>
      <c r="U173" s="403"/>
      <c r="V173" s="403"/>
      <c r="W173" s="403"/>
      <c r="X173" s="403"/>
      <c r="Y173" s="403"/>
      <c r="Z173" s="403"/>
    </row>
    <row r="174" spans="1:26" ht="18.75" customHeight="1">
      <c r="A174" s="447"/>
      <c r="B174" s="448"/>
      <c r="C174" s="448"/>
      <c r="D174" s="448"/>
      <c r="E174" s="447"/>
      <c r="F174" s="403"/>
      <c r="G174" s="448"/>
      <c r="H174" s="448"/>
      <c r="I174" s="403"/>
      <c r="J174" s="403"/>
      <c r="K174" s="403"/>
      <c r="L174" s="403"/>
      <c r="M174" s="403"/>
      <c r="N174" s="403"/>
      <c r="O174" s="403"/>
      <c r="P174" s="403"/>
      <c r="Q174" s="403"/>
      <c r="R174" s="403"/>
      <c r="S174" s="403"/>
      <c r="T174" s="403"/>
      <c r="U174" s="403"/>
      <c r="V174" s="403"/>
      <c r="W174" s="403"/>
      <c r="X174" s="403"/>
      <c r="Y174" s="403"/>
      <c r="Z174" s="403"/>
    </row>
    <row r="175" spans="1:26" ht="18.75" customHeight="1">
      <c r="A175" s="447"/>
      <c r="B175" s="448"/>
      <c r="C175" s="448"/>
      <c r="D175" s="448"/>
      <c r="E175" s="447"/>
      <c r="F175" s="403"/>
      <c r="G175" s="448"/>
      <c r="H175" s="448"/>
      <c r="I175" s="403"/>
      <c r="J175" s="403"/>
      <c r="K175" s="403"/>
      <c r="L175" s="403"/>
      <c r="M175" s="403"/>
      <c r="N175" s="403"/>
      <c r="O175" s="403"/>
      <c r="P175" s="403"/>
      <c r="Q175" s="403"/>
      <c r="R175" s="403"/>
      <c r="S175" s="403"/>
      <c r="T175" s="403"/>
      <c r="U175" s="403"/>
      <c r="V175" s="403"/>
      <c r="W175" s="403"/>
      <c r="X175" s="403"/>
      <c r="Y175" s="403"/>
      <c r="Z175" s="403"/>
    </row>
    <row r="176" spans="1:26" ht="18.75" customHeight="1">
      <c r="A176" s="447"/>
      <c r="B176" s="448"/>
      <c r="C176" s="448"/>
      <c r="D176" s="448"/>
      <c r="E176" s="447"/>
      <c r="F176" s="403"/>
      <c r="G176" s="448"/>
      <c r="H176" s="448"/>
      <c r="I176" s="403"/>
      <c r="J176" s="403"/>
      <c r="K176" s="403"/>
      <c r="L176" s="403"/>
      <c r="M176" s="403"/>
      <c r="N176" s="403"/>
      <c r="O176" s="403"/>
      <c r="P176" s="403"/>
      <c r="Q176" s="403"/>
      <c r="R176" s="403"/>
      <c r="S176" s="403"/>
      <c r="T176" s="403"/>
      <c r="U176" s="403"/>
      <c r="V176" s="403"/>
      <c r="W176" s="403"/>
      <c r="X176" s="403"/>
      <c r="Y176" s="403"/>
      <c r="Z176" s="403"/>
    </row>
    <row r="177" spans="1:26" ht="18.75" customHeight="1">
      <c r="A177" s="447"/>
      <c r="B177" s="448"/>
      <c r="C177" s="448"/>
      <c r="D177" s="448"/>
      <c r="E177" s="447"/>
      <c r="F177" s="403"/>
      <c r="G177" s="448"/>
      <c r="H177" s="448"/>
      <c r="I177" s="403"/>
      <c r="J177" s="403"/>
      <c r="K177" s="403"/>
      <c r="L177" s="403"/>
      <c r="M177" s="403"/>
      <c r="N177" s="403"/>
      <c r="O177" s="403"/>
      <c r="P177" s="403"/>
      <c r="Q177" s="403"/>
      <c r="R177" s="403"/>
      <c r="S177" s="403"/>
      <c r="T177" s="403"/>
      <c r="U177" s="403"/>
      <c r="V177" s="403"/>
      <c r="W177" s="403"/>
      <c r="X177" s="403"/>
      <c r="Y177" s="403"/>
      <c r="Z177" s="403"/>
    </row>
    <row r="178" spans="1:26" ht="18.75" customHeight="1">
      <c r="A178" s="447"/>
      <c r="B178" s="448"/>
      <c r="C178" s="448"/>
      <c r="D178" s="448"/>
      <c r="E178" s="447"/>
      <c r="F178" s="403"/>
      <c r="G178" s="448"/>
      <c r="H178" s="448"/>
      <c r="I178" s="403"/>
      <c r="J178" s="403"/>
      <c r="K178" s="403"/>
      <c r="L178" s="403"/>
      <c r="M178" s="403"/>
      <c r="N178" s="403"/>
      <c r="O178" s="403"/>
      <c r="P178" s="403"/>
      <c r="Q178" s="403"/>
      <c r="R178" s="403"/>
      <c r="S178" s="403"/>
      <c r="T178" s="403"/>
      <c r="U178" s="403"/>
      <c r="V178" s="403"/>
      <c r="W178" s="403"/>
      <c r="X178" s="403"/>
      <c r="Y178" s="403"/>
      <c r="Z178" s="403"/>
    </row>
    <row r="179" spans="1:26" ht="18.75" customHeight="1">
      <c r="A179" s="447"/>
      <c r="B179" s="448"/>
      <c r="C179" s="448"/>
      <c r="D179" s="448"/>
      <c r="E179" s="447"/>
      <c r="F179" s="403"/>
      <c r="G179" s="448"/>
      <c r="H179" s="448"/>
      <c r="I179" s="403"/>
      <c r="J179" s="403"/>
      <c r="K179" s="403"/>
      <c r="L179" s="403"/>
      <c r="M179" s="403"/>
      <c r="N179" s="403"/>
      <c r="O179" s="403"/>
      <c r="P179" s="403"/>
      <c r="Q179" s="403"/>
      <c r="R179" s="403"/>
      <c r="S179" s="403"/>
      <c r="T179" s="403"/>
      <c r="U179" s="403"/>
      <c r="V179" s="403"/>
      <c r="W179" s="403"/>
      <c r="X179" s="403"/>
      <c r="Y179" s="403"/>
      <c r="Z179" s="403"/>
    </row>
    <row r="180" spans="1:26" ht="18.75" customHeight="1">
      <c r="A180" s="447"/>
      <c r="B180" s="448"/>
      <c r="C180" s="448"/>
      <c r="D180" s="448"/>
      <c r="E180" s="447"/>
      <c r="F180" s="403"/>
      <c r="G180" s="448"/>
      <c r="H180" s="448"/>
      <c r="I180" s="403"/>
      <c r="J180" s="403"/>
      <c r="K180" s="403"/>
      <c r="L180" s="403"/>
      <c r="M180" s="403"/>
      <c r="N180" s="403"/>
      <c r="O180" s="403"/>
      <c r="P180" s="403"/>
      <c r="Q180" s="403"/>
      <c r="R180" s="403"/>
      <c r="S180" s="403"/>
      <c r="T180" s="403"/>
      <c r="U180" s="403"/>
      <c r="V180" s="403"/>
      <c r="W180" s="403"/>
      <c r="X180" s="403"/>
      <c r="Y180" s="403"/>
      <c r="Z180" s="403"/>
    </row>
    <row r="181" spans="1:26" ht="18.75" customHeight="1">
      <c r="A181" s="447"/>
      <c r="B181" s="448"/>
      <c r="C181" s="448"/>
      <c r="D181" s="448"/>
      <c r="E181" s="447"/>
      <c r="F181" s="403"/>
      <c r="G181" s="448"/>
      <c r="H181" s="448"/>
      <c r="I181" s="403"/>
      <c r="J181" s="403"/>
      <c r="K181" s="403"/>
      <c r="L181" s="403"/>
      <c r="M181" s="403"/>
      <c r="N181" s="403"/>
      <c r="O181" s="403"/>
      <c r="P181" s="403"/>
      <c r="Q181" s="403"/>
      <c r="R181" s="403"/>
      <c r="S181" s="403"/>
      <c r="T181" s="403"/>
      <c r="U181" s="403"/>
      <c r="V181" s="403"/>
      <c r="W181" s="403"/>
      <c r="X181" s="403"/>
      <c r="Y181" s="403"/>
      <c r="Z181" s="403"/>
    </row>
    <row r="182" spans="1:26" ht="18.75" customHeight="1">
      <c r="A182" s="447"/>
      <c r="B182" s="448"/>
      <c r="C182" s="448"/>
      <c r="D182" s="448"/>
      <c r="E182" s="447"/>
      <c r="F182" s="403"/>
      <c r="G182" s="448"/>
      <c r="H182" s="448"/>
      <c r="I182" s="403"/>
      <c r="J182" s="403"/>
      <c r="K182" s="403"/>
      <c r="L182" s="403"/>
      <c r="M182" s="403"/>
      <c r="N182" s="403"/>
      <c r="O182" s="403"/>
      <c r="P182" s="403"/>
      <c r="Q182" s="403"/>
      <c r="R182" s="403"/>
      <c r="S182" s="403"/>
      <c r="T182" s="403"/>
      <c r="U182" s="403"/>
      <c r="V182" s="403"/>
      <c r="W182" s="403"/>
      <c r="X182" s="403"/>
      <c r="Y182" s="403"/>
      <c r="Z182" s="403"/>
    </row>
    <row r="183" spans="1:26" ht="18.75" customHeight="1">
      <c r="A183" s="447"/>
      <c r="B183" s="448"/>
      <c r="C183" s="448"/>
      <c r="D183" s="448"/>
      <c r="E183" s="447"/>
      <c r="F183" s="403"/>
      <c r="G183" s="448"/>
      <c r="H183" s="448"/>
      <c r="I183" s="403"/>
      <c r="J183" s="403"/>
      <c r="K183" s="403"/>
      <c r="L183" s="403"/>
      <c r="M183" s="403"/>
      <c r="N183" s="403"/>
      <c r="O183" s="403"/>
      <c r="P183" s="403"/>
      <c r="Q183" s="403"/>
      <c r="R183" s="403"/>
      <c r="S183" s="403"/>
      <c r="T183" s="403"/>
      <c r="U183" s="403"/>
      <c r="V183" s="403"/>
      <c r="W183" s="403"/>
      <c r="X183" s="403"/>
      <c r="Y183" s="403"/>
      <c r="Z183" s="403"/>
    </row>
    <row r="184" spans="1:26" ht="18.75" customHeight="1">
      <c r="A184" s="447"/>
      <c r="B184" s="448"/>
      <c r="C184" s="448"/>
      <c r="D184" s="448"/>
      <c r="E184" s="447"/>
      <c r="F184" s="403"/>
      <c r="G184" s="448"/>
      <c r="H184" s="448"/>
      <c r="I184" s="403"/>
      <c r="J184" s="403"/>
      <c r="K184" s="403"/>
      <c r="L184" s="403"/>
      <c r="M184" s="403"/>
      <c r="N184" s="403"/>
      <c r="O184" s="403"/>
      <c r="P184" s="403"/>
      <c r="Q184" s="403"/>
      <c r="R184" s="403"/>
      <c r="S184" s="403"/>
      <c r="T184" s="403"/>
      <c r="U184" s="403"/>
      <c r="V184" s="403"/>
      <c r="W184" s="403"/>
      <c r="X184" s="403"/>
      <c r="Y184" s="403"/>
      <c r="Z184" s="403"/>
    </row>
    <row r="185" spans="1:26" ht="18.75" customHeight="1">
      <c r="A185" s="447"/>
      <c r="B185" s="448"/>
      <c r="C185" s="448"/>
      <c r="D185" s="448"/>
      <c r="E185" s="447"/>
      <c r="F185" s="403"/>
      <c r="G185" s="448"/>
      <c r="H185" s="448"/>
      <c r="I185" s="403"/>
      <c r="J185" s="403"/>
      <c r="K185" s="403"/>
      <c r="L185" s="403"/>
      <c r="M185" s="403"/>
      <c r="N185" s="403"/>
      <c r="O185" s="403"/>
      <c r="P185" s="403"/>
      <c r="Q185" s="403"/>
      <c r="R185" s="403"/>
      <c r="S185" s="403"/>
      <c r="T185" s="403"/>
      <c r="U185" s="403"/>
      <c r="V185" s="403"/>
      <c r="W185" s="403"/>
      <c r="X185" s="403"/>
      <c r="Y185" s="403"/>
      <c r="Z185" s="403"/>
    </row>
    <row r="186" spans="1:26" ht="18.75" customHeight="1">
      <c r="A186" s="447"/>
      <c r="B186" s="448"/>
      <c r="C186" s="448"/>
      <c r="D186" s="448"/>
      <c r="E186" s="447"/>
      <c r="F186" s="403"/>
      <c r="G186" s="448"/>
      <c r="H186" s="448"/>
      <c r="I186" s="403"/>
      <c r="J186" s="403"/>
      <c r="K186" s="403"/>
      <c r="L186" s="403"/>
      <c r="M186" s="403"/>
      <c r="N186" s="403"/>
      <c r="O186" s="403"/>
      <c r="P186" s="403"/>
      <c r="Q186" s="403"/>
      <c r="R186" s="403"/>
      <c r="S186" s="403"/>
      <c r="T186" s="403"/>
      <c r="U186" s="403"/>
      <c r="V186" s="403"/>
      <c r="W186" s="403"/>
      <c r="X186" s="403"/>
      <c r="Y186" s="403"/>
      <c r="Z186" s="403"/>
    </row>
    <row r="187" spans="1:26" ht="18.75" customHeight="1">
      <c r="A187" s="447"/>
      <c r="B187" s="448"/>
      <c r="C187" s="448"/>
      <c r="D187" s="448"/>
      <c r="E187" s="447"/>
      <c r="F187" s="403"/>
      <c r="G187" s="448"/>
      <c r="H187" s="448"/>
      <c r="I187" s="403"/>
      <c r="J187" s="403"/>
      <c r="K187" s="403"/>
      <c r="L187" s="403"/>
      <c r="M187" s="403"/>
      <c r="N187" s="403"/>
      <c r="O187" s="403"/>
      <c r="P187" s="403"/>
      <c r="Q187" s="403"/>
      <c r="R187" s="403"/>
      <c r="S187" s="403"/>
      <c r="T187" s="403"/>
      <c r="U187" s="403"/>
      <c r="V187" s="403"/>
      <c r="W187" s="403"/>
      <c r="X187" s="403"/>
      <c r="Y187" s="403"/>
      <c r="Z187" s="403"/>
    </row>
    <row r="188" spans="1:26" ht="18.75" customHeight="1">
      <c r="A188" s="447"/>
      <c r="B188" s="448"/>
      <c r="C188" s="448"/>
      <c r="D188" s="448"/>
      <c r="E188" s="447"/>
      <c r="F188" s="403"/>
      <c r="G188" s="448"/>
      <c r="H188" s="448"/>
      <c r="I188" s="403"/>
      <c r="J188" s="403"/>
      <c r="K188" s="403"/>
      <c r="L188" s="403"/>
      <c r="M188" s="403"/>
      <c r="N188" s="403"/>
      <c r="O188" s="403"/>
      <c r="P188" s="403"/>
      <c r="Q188" s="403"/>
      <c r="R188" s="403"/>
      <c r="S188" s="403"/>
      <c r="T188" s="403"/>
      <c r="U188" s="403"/>
      <c r="V188" s="403"/>
      <c r="W188" s="403"/>
      <c r="X188" s="403"/>
      <c r="Y188" s="403"/>
      <c r="Z188" s="403"/>
    </row>
    <row r="189" spans="1:26" ht="18.75" customHeight="1">
      <c r="A189" s="447"/>
      <c r="B189" s="448"/>
      <c r="C189" s="448"/>
      <c r="D189" s="448"/>
      <c r="E189" s="447"/>
      <c r="F189" s="403"/>
      <c r="G189" s="448"/>
      <c r="H189" s="448"/>
      <c r="I189" s="403"/>
      <c r="J189" s="403"/>
      <c r="K189" s="403"/>
      <c r="L189" s="403"/>
      <c r="M189" s="403"/>
      <c r="N189" s="403"/>
      <c r="O189" s="403"/>
      <c r="P189" s="403"/>
      <c r="Q189" s="403"/>
      <c r="R189" s="403"/>
      <c r="S189" s="403"/>
      <c r="T189" s="403"/>
      <c r="U189" s="403"/>
      <c r="V189" s="403"/>
      <c r="W189" s="403"/>
      <c r="X189" s="403"/>
      <c r="Y189" s="403"/>
      <c r="Z189" s="403"/>
    </row>
    <row r="190" spans="1:26" ht="18.75" customHeight="1">
      <c r="A190" s="447"/>
      <c r="B190" s="448"/>
      <c r="C190" s="448"/>
      <c r="D190" s="448"/>
      <c r="E190" s="447"/>
      <c r="F190" s="403"/>
      <c r="G190" s="448"/>
      <c r="H190" s="448"/>
      <c r="I190" s="403"/>
      <c r="J190" s="403"/>
      <c r="K190" s="403"/>
      <c r="L190" s="403"/>
      <c r="M190" s="403"/>
      <c r="N190" s="403"/>
      <c r="O190" s="403"/>
      <c r="P190" s="403"/>
      <c r="Q190" s="403"/>
      <c r="R190" s="403"/>
      <c r="S190" s="403"/>
      <c r="T190" s="403"/>
      <c r="U190" s="403"/>
      <c r="V190" s="403"/>
      <c r="W190" s="403"/>
      <c r="X190" s="403"/>
      <c r="Y190" s="403"/>
      <c r="Z190" s="403"/>
    </row>
    <row r="191" spans="1:26" ht="18.75" customHeight="1">
      <c r="A191" s="447"/>
      <c r="B191" s="448"/>
      <c r="C191" s="448"/>
      <c r="D191" s="448"/>
      <c r="E191" s="447"/>
      <c r="F191" s="403"/>
      <c r="G191" s="448"/>
      <c r="H191" s="448"/>
      <c r="I191" s="403"/>
      <c r="J191" s="403"/>
      <c r="K191" s="403"/>
      <c r="L191" s="403"/>
      <c r="M191" s="403"/>
      <c r="N191" s="403"/>
      <c r="O191" s="403"/>
      <c r="P191" s="403"/>
      <c r="Q191" s="403"/>
      <c r="R191" s="403"/>
      <c r="S191" s="403"/>
      <c r="T191" s="403"/>
      <c r="U191" s="403"/>
      <c r="V191" s="403"/>
      <c r="W191" s="403"/>
      <c r="X191" s="403"/>
      <c r="Y191" s="403"/>
      <c r="Z191" s="403"/>
    </row>
    <row r="192" spans="1:26" ht="18.75" customHeight="1">
      <c r="A192" s="447"/>
      <c r="B192" s="448"/>
      <c r="C192" s="448"/>
      <c r="D192" s="448"/>
      <c r="E192" s="447"/>
      <c r="F192" s="403"/>
      <c r="G192" s="448"/>
      <c r="H192" s="448"/>
      <c r="I192" s="403"/>
      <c r="J192" s="403"/>
      <c r="K192" s="403"/>
      <c r="L192" s="403"/>
      <c r="M192" s="403"/>
      <c r="N192" s="403"/>
      <c r="O192" s="403"/>
      <c r="P192" s="403"/>
      <c r="Q192" s="403"/>
      <c r="R192" s="403"/>
      <c r="S192" s="403"/>
      <c r="T192" s="403"/>
      <c r="U192" s="403"/>
      <c r="V192" s="403"/>
      <c r="W192" s="403"/>
      <c r="X192" s="403"/>
      <c r="Y192" s="403"/>
      <c r="Z192" s="403"/>
    </row>
    <row r="193" spans="1:26" ht="18.75" customHeight="1">
      <c r="A193" s="447"/>
      <c r="B193" s="448"/>
      <c r="C193" s="448"/>
      <c r="D193" s="448"/>
      <c r="E193" s="447"/>
      <c r="F193" s="403"/>
      <c r="G193" s="448"/>
      <c r="H193" s="448"/>
      <c r="I193" s="403"/>
      <c r="J193" s="403"/>
      <c r="K193" s="403"/>
      <c r="L193" s="403"/>
      <c r="M193" s="403"/>
      <c r="N193" s="403"/>
      <c r="O193" s="403"/>
      <c r="P193" s="403"/>
      <c r="Q193" s="403"/>
      <c r="R193" s="403"/>
      <c r="S193" s="403"/>
      <c r="T193" s="403"/>
      <c r="U193" s="403"/>
      <c r="V193" s="403"/>
      <c r="W193" s="403"/>
      <c r="X193" s="403"/>
      <c r="Y193" s="403"/>
      <c r="Z193" s="403"/>
    </row>
    <row r="194" spans="1:26" ht="18.75" customHeight="1">
      <c r="A194" s="447"/>
      <c r="B194" s="448"/>
      <c r="C194" s="448"/>
      <c r="D194" s="448"/>
      <c r="E194" s="447"/>
      <c r="F194" s="403"/>
      <c r="G194" s="448"/>
      <c r="H194" s="448"/>
      <c r="I194" s="403"/>
      <c r="J194" s="403"/>
      <c r="K194" s="403"/>
      <c r="L194" s="403"/>
      <c r="M194" s="403"/>
      <c r="N194" s="403"/>
      <c r="O194" s="403"/>
      <c r="P194" s="403"/>
      <c r="Q194" s="403"/>
      <c r="R194" s="403"/>
      <c r="S194" s="403"/>
      <c r="T194" s="403"/>
      <c r="U194" s="403"/>
      <c r="V194" s="403"/>
      <c r="W194" s="403"/>
      <c r="X194" s="403"/>
      <c r="Y194" s="403"/>
      <c r="Z194" s="403"/>
    </row>
    <row r="195" spans="1:26" ht="18.75" customHeight="1">
      <c r="A195" s="447"/>
      <c r="B195" s="448"/>
      <c r="C195" s="448"/>
      <c r="D195" s="448"/>
      <c r="E195" s="447"/>
      <c r="F195" s="403"/>
      <c r="G195" s="448"/>
      <c r="H195" s="448"/>
      <c r="I195" s="403"/>
      <c r="J195" s="403"/>
      <c r="K195" s="403"/>
      <c r="L195" s="403"/>
      <c r="M195" s="403"/>
      <c r="N195" s="403"/>
      <c r="O195" s="403"/>
      <c r="P195" s="403"/>
      <c r="Q195" s="403"/>
      <c r="R195" s="403"/>
      <c r="S195" s="403"/>
      <c r="T195" s="403"/>
      <c r="U195" s="403"/>
      <c r="V195" s="403"/>
      <c r="W195" s="403"/>
      <c r="X195" s="403"/>
      <c r="Y195" s="403"/>
      <c r="Z195" s="403"/>
    </row>
    <row r="196" spans="1:26" ht="18.75" customHeight="1">
      <c r="A196" s="447"/>
      <c r="B196" s="448"/>
      <c r="C196" s="448"/>
      <c r="D196" s="448"/>
      <c r="E196" s="447"/>
      <c r="F196" s="403"/>
      <c r="G196" s="448"/>
      <c r="H196" s="448"/>
      <c r="I196" s="403"/>
      <c r="J196" s="403"/>
      <c r="K196" s="403"/>
      <c r="L196" s="403"/>
      <c r="M196" s="403"/>
      <c r="N196" s="403"/>
      <c r="O196" s="403"/>
      <c r="P196" s="403"/>
      <c r="Q196" s="403"/>
      <c r="R196" s="403"/>
      <c r="S196" s="403"/>
      <c r="T196" s="403"/>
      <c r="U196" s="403"/>
      <c r="V196" s="403"/>
      <c r="W196" s="403"/>
      <c r="X196" s="403"/>
      <c r="Y196" s="403"/>
      <c r="Z196" s="403"/>
    </row>
    <row r="197" spans="1:26" ht="18.75" customHeight="1">
      <c r="A197" s="447"/>
      <c r="B197" s="448"/>
      <c r="C197" s="448"/>
      <c r="D197" s="448"/>
      <c r="E197" s="447"/>
      <c r="F197" s="403"/>
      <c r="G197" s="448"/>
      <c r="H197" s="448"/>
      <c r="I197" s="403"/>
      <c r="J197" s="403"/>
      <c r="K197" s="403"/>
      <c r="L197" s="403"/>
      <c r="M197" s="403"/>
      <c r="N197" s="403"/>
      <c r="O197" s="403"/>
      <c r="P197" s="403"/>
      <c r="Q197" s="403"/>
      <c r="R197" s="403"/>
      <c r="S197" s="403"/>
      <c r="T197" s="403"/>
      <c r="U197" s="403"/>
      <c r="V197" s="403"/>
      <c r="W197" s="403"/>
      <c r="X197" s="403"/>
      <c r="Y197" s="403"/>
      <c r="Z197" s="403"/>
    </row>
    <row r="198" spans="1:26" ht="18.75" customHeight="1">
      <c r="A198" s="447"/>
      <c r="B198" s="448"/>
      <c r="C198" s="448"/>
      <c r="D198" s="448"/>
      <c r="E198" s="447"/>
      <c r="F198" s="403"/>
      <c r="G198" s="448"/>
      <c r="H198" s="448"/>
      <c r="I198" s="403"/>
      <c r="J198" s="403"/>
      <c r="K198" s="403"/>
      <c r="L198" s="403"/>
      <c r="M198" s="403"/>
      <c r="N198" s="403"/>
      <c r="O198" s="403"/>
      <c r="P198" s="403"/>
      <c r="Q198" s="403"/>
      <c r="R198" s="403"/>
      <c r="S198" s="403"/>
      <c r="T198" s="403"/>
      <c r="U198" s="403"/>
      <c r="V198" s="403"/>
      <c r="W198" s="403"/>
      <c r="X198" s="403"/>
      <c r="Y198" s="403"/>
      <c r="Z198" s="403"/>
    </row>
    <row r="199" spans="1:26" ht="18.75" customHeight="1">
      <c r="A199" s="447"/>
      <c r="B199" s="448"/>
      <c r="C199" s="448"/>
      <c r="D199" s="448"/>
      <c r="E199" s="447"/>
      <c r="F199" s="403"/>
      <c r="G199" s="448"/>
      <c r="H199" s="448"/>
      <c r="I199" s="403"/>
      <c r="J199" s="403"/>
      <c r="K199" s="403"/>
      <c r="L199" s="403"/>
      <c r="M199" s="403"/>
      <c r="N199" s="403"/>
      <c r="O199" s="403"/>
      <c r="P199" s="403"/>
      <c r="Q199" s="403"/>
      <c r="R199" s="403"/>
      <c r="S199" s="403"/>
      <c r="T199" s="403"/>
      <c r="U199" s="403"/>
      <c r="V199" s="403"/>
      <c r="W199" s="403"/>
      <c r="X199" s="403"/>
      <c r="Y199" s="403"/>
      <c r="Z199" s="403"/>
    </row>
    <row r="200" spans="1:26" ht="18.75" customHeight="1">
      <c r="A200" s="447"/>
      <c r="B200" s="448"/>
      <c r="C200" s="448"/>
      <c r="D200" s="448"/>
      <c r="E200" s="447"/>
      <c r="F200" s="403"/>
      <c r="G200" s="448"/>
      <c r="H200" s="448"/>
      <c r="I200" s="403"/>
      <c r="J200" s="403"/>
      <c r="K200" s="403"/>
      <c r="L200" s="403"/>
      <c r="M200" s="403"/>
      <c r="N200" s="403"/>
      <c r="O200" s="403"/>
      <c r="P200" s="403"/>
      <c r="Q200" s="403"/>
      <c r="R200" s="403"/>
      <c r="S200" s="403"/>
      <c r="T200" s="403"/>
      <c r="U200" s="403"/>
      <c r="V200" s="403"/>
      <c r="W200" s="403"/>
      <c r="X200" s="403"/>
      <c r="Y200" s="403"/>
      <c r="Z200" s="403"/>
    </row>
    <row r="201" spans="1:26" ht="18.75" customHeight="1">
      <c r="A201" s="447"/>
      <c r="B201" s="448"/>
      <c r="C201" s="448"/>
      <c r="D201" s="448"/>
      <c r="E201" s="447"/>
      <c r="F201" s="403"/>
      <c r="G201" s="448"/>
      <c r="H201" s="448"/>
      <c r="I201" s="403"/>
      <c r="J201" s="403"/>
      <c r="K201" s="403"/>
      <c r="L201" s="403"/>
      <c r="M201" s="403"/>
      <c r="N201" s="403"/>
      <c r="O201" s="403"/>
      <c r="P201" s="403"/>
      <c r="Q201" s="403"/>
      <c r="R201" s="403"/>
      <c r="S201" s="403"/>
      <c r="T201" s="403"/>
      <c r="U201" s="403"/>
      <c r="V201" s="403"/>
      <c r="W201" s="403"/>
      <c r="X201" s="403"/>
      <c r="Y201" s="403"/>
      <c r="Z201" s="403"/>
    </row>
    <row r="202" spans="1:26" ht="18.75" customHeight="1">
      <c r="A202" s="447"/>
      <c r="B202" s="448"/>
      <c r="C202" s="448"/>
      <c r="D202" s="448"/>
      <c r="E202" s="447"/>
      <c r="F202" s="403"/>
      <c r="G202" s="448"/>
      <c r="H202" s="448"/>
      <c r="I202" s="403"/>
      <c r="J202" s="403"/>
      <c r="K202" s="403"/>
      <c r="L202" s="403"/>
      <c r="M202" s="403"/>
      <c r="N202" s="403"/>
      <c r="O202" s="403"/>
      <c r="P202" s="403"/>
      <c r="Q202" s="403"/>
      <c r="R202" s="403"/>
      <c r="S202" s="403"/>
      <c r="T202" s="403"/>
      <c r="U202" s="403"/>
      <c r="V202" s="403"/>
      <c r="W202" s="403"/>
      <c r="X202" s="403"/>
      <c r="Y202" s="403"/>
      <c r="Z202" s="403"/>
    </row>
    <row r="203" spans="1:26" ht="18.75" customHeight="1">
      <c r="A203" s="447"/>
      <c r="B203" s="448"/>
      <c r="C203" s="448"/>
      <c r="D203" s="448"/>
      <c r="E203" s="447"/>
      <c r="F203" s="403"/>
      <c r="G203" s="448"/>
      <c r="H203" s="448"/>
      <c r="I203" s="403"/>
      <c r="J203" s="403"/>
      <c r="K203" s="403"/>
      <c r="L203" s="403"/>
      <c r="M203" s="403"/>
      <c r="N203" s="403"/>
      <c r="O203" s="403"/>
      <c r="P203" s="403"/>
      <c r="Q203" s="403"/>
      <c r="R203" s="403"/>
      <c r="S203" s="403"/>
      <c r="T203" s="403"/>
      <c r="U203" s="403"/>
      <c r="V203" s="403"/>
      <c r="W203" s="403"/>
      <c r="X203" s="403"/>
      <c r="Y203" s="403"/>
      <c r="Z203" s="403"/>
    </row>
    <row r="204" spans="1:26" ht="18.75" customHeight="1">
      <c r="A204" s="447"/>
      <c r="B204" s="448"/>
      <c r="C204" s="448"/>
      <c r="D204" s="448"/>
      <c r="E204" s="447"/>
      <c r="F204" s="403"/>
      <c r="G204" s="448"/>
      <c r="H204" s="448"/>
      <c r="I204" s="403"/>
      <c r="J204" s="403"/>
      <c r="K204" s="403"/>
      <c r="L204" s="403"/>
      <c r="M204" s="403"/>
      <c r="N204" s="403"/>
      <c r="O204" s="403"/>
      <c r="P204" s="403"/>
      <c r="Q204" s="403"/>
      <c r="R204" s="403"/>
      <c r="S204" s="403"/>
      <c r="T204" s="403"/>
      <c r="U204" s="403"/>
      <c r="V204" s="403"/>
      <c r="W204" s="403"/>
      <c r="X204" s="403"/>
      <c r="Y204" s="403"/>
      <c r="Z204" s="403"/>
    </row>
    <row r="205" spans="1:26" ht="18.75" customHeight="1">
      <c r="A205" s="447"/>
      <c r="B205" s="448"/>
      <c r="C205" s="448"/>
      <c r="D205" s="448"/>
      <c r="E205" s="447"/>
      <c r="F205" s="403"/>
      <c r="G205" s="448"/>
      <c r="H205" s="448"/>
      <c r="I205" s="403"/>
      <c r="J205" s="403"/>
      <c r="K205" s="403"/>
      <c r="L205" s="403"/>
      <c r="M205" s="403"/>
      <c r="N205" s="403"/>
      <c r="O205" s="403"/>
      <c r="P205" s="403"/>
      <c r="Q205" s="403"/>
      <c r="R205" s="403"/>
      <c r="S205" s="403"/>
      <c r="T205" s="403"/>
      <c r="U205" s="403"/>
      <c r="V205" s="403"/>
      <c r="W205" s="403"/>
      <c r="X205" s="403"/>
      <c r="Y205" s="403"/>
      <c r="Z205" s="403"/>
    </row>
    <row r="206" spans="1:26" ht="18.75" customHeight="1">
      <c r="A206" s="447"/>
      <c r="B206" s="448"/>
      <c r="C206" s="448"/>
      <c r="D206" s="448"/>
      <c r="E206" s="447"/>
      <c r="F206" s="403"/>
      <c r="G206" s="448"/>
      <c r="H206" s="448"/>
      <c r="I206" s="403"/>
      <c r="J206" s="403"/>
      <c r="K206" s="403"/>
      <c r="L206" s="403"/>
      <c r="M206" s="403"/>
      <c r="N206" s="403"/>
      <c r="O206" s="403"/>
      <c r="P206" s="403"/>
      <c r="Q206" s="403"/>
      <c r="R206" s="403"/>
      <c r="S206" s="403"/>
      <c r="T206" s="403"/>
      <c r="U206" s="403"/>
      <c r="V206" s="403"/>
      <c r="W206" s="403"/>
      <c r="X206" s="403"/>
      <c r="Y206" s="403"/>
      <c r="Z206" s="403"/>
    </row>
    <row r="207" spans="1:26" ht="18.75" customHeight="1">
      <c r="A207" s="447"/>
      <c r="B207" s="448"/>
      <c r="C207" s="448"/>
      <c r="D207" s="448"/>
      <c r="E207" s="447"/>
      <c r="F207" s="403"/>
      <c r="G207" s="448"/>
      <c r="H207" s="448"/>
      <c r="I207" s="403"/>
      <c r="J207" s="403"/>
      <c r="K207" s="403"/>
      <c r="L207" s="403"/>
      <c r="M207" s="403"/>
      <c r="N207" s="403"/>
      <c r="O207" s="403"/>
      <c r="P207" s="403"/>
      <c r="Q207" s="403"/>
      <c r="R207" s="403"/>
      <c r="S207" s="403"/>
      <c r="T207" s="403"/>
      <c r="U207" s="403"/>
      <c r="V207" s="403"/>
      <c r="W207" s="403"/>
      <c r="X207" s="403"/>
      <c r="Y207" s="403"/>
      <c r="Z207" s="403"/>
    </row>
    <row r="208" spans="1:26" ht="18.75" customHeight="1">
      <c r="A208" s="447"/>
      <c r="B208" s="448"/>
      <c r="C208" s="448"/>
      <c r="D208" s="448"/>
      <c r="E208" s="447"/>
      <c r="F208" s="403"/>
      <c r="G208" s="448"/>
      <c r="H208" s="448"/>
      <c r="I208" s="403"/>
      <c r="J208" s="403"/>
      <c r="K208" s="403"/>
      <c r="L208" s="403"/>
      <c r="M208" s="403"/>
      <c r="N208" s="403"/>
      <c r="O208" s="403"/>
      <c r="P208" s="403"/>
      <c r="Q208" s="403"/>
      <c r="R208" s="403"/>
      <c r="S208" s="403"/>
      <c r="T208" s="403"/>
      <c r="U208" s="403"/>
      <c r="V208" s="403"/>
      <c r="W208" s="403"/>
      <c r="X208" s="403"/>
      <c r="Y208" s="403"/>
      <c r="Z208" s="403"/>
    </row>
    <row r="209" spans="1:26" ht="18.75" customHeight="1">
      <c r="A209" s="447"/>
      <c r="B209" s="448"/>
      <c r="C209" s="448"/>
      <c r="D209" s="448"/>
      <c r="E209" s="447"/>
      <c r="F209" s="403"/>
      <c r="G209" s="448"/>
      <c r="H209" s="448"/>
      <c r="I209" s="403"/>
      <c r="J209" s="403"/>
      <c r="K209" s="403"/>
      <c r="L209" s="403"/>
      <c r="M209" s="403"/>
      <c r="N209" s="403"/>
      <c r="O209" s="403"/>
      <c r="P209" s="403"/>
      <c r="Q209" s="403"/>
      <c r="R209" s="403"/>
      <c r="S209" s="403"/>
      <c r="T209" s="403"/>
      <c r="U209" s="403"/>
      <c r="V209" s="403"/>
      <c r="W209" s="403"/>
      <c r="X209" s="403"/>
      <c r="Y209" s="403"/>
      <c r="Z209" s="403"/>
    </row>
    <row r="210" spans="1:26" ht="18.75" customHeight="1">
      <c r="A210" s="447"/>
      <c r="B210" s="448"/>
      <c r="C210" s="448"/>
      <c r="D210" s="448"/>
      <c r="E210" s="447"/>
      <c r="F210" s="403"/>
      <c r="G210" s="448"/>
      <c r="H210" s="448"/>
      <c r="I210" s="403"/>
      <c r="J210" s="403"/>
      <c r="K210" s="403"/>
      <c r="L210" s="403"/>
      <c r="M210" s="403"/>
      <c r="N210" s="403"/>
      <c r="O210" s="403"/>
      <c r="P210" s="403"/>
      <c r="Q210" s="403"/>
      <c r="R210" s="403"/>
      <c r="S210" s="403"/>
      <c r="T210" s="403"/>
      <c r="U210" s="403"/>
      <c r="V210" s="403"/>
      <c r="W210" s="403"/>
      <c r="X210" s="403"/>
      <c r="Y210" s="403"/>
      <c r="Z210" s="403"/>
    </row>
    <row r="211" spans="1:26" ht="18.75" customHeight="1">
      <c r="A211" s="447"/>
      <c r="B211" s="448"/>
      <c r="C211" s="448"/>
      <c r="D211" s="448"/>
      <c r="E211" s="447"/>
      <c r="F211" s="403"/>
      <c r="G211" s="448"/>
      <c r="H211" s="448"/>
      <c r="I211" s="403"/>
      <c r="J211" s="403"/>
      <c r="K211" s="403"/>
      <c r="L211" s="403"/>
      <c r="M211" s="403"/>
      <c r="N211" s="403"/>
      <c r="O211" s="403"/>
      <c r="P211" s="403"/>
      <c r="Q211" s="403"/>
      <c r="R211" s="403"/>
      <c r="S211" s="403"/>
      <c r="T211" s="403"/>
      <c r="U211" s="403"/>
      <c r="V211" s="403"/>
      <c r="W211" s="403"/>
      <c r="X211" s="403"/>
      <c r="Y211" s="403"/>
      <c r="Z211" s="403"/>
    </row>
    <row r="212" spans="1:26" ht="18.75" customHeight="1">
      <c r="A212" s="447"/>
      <c r="B212" s="448"/>
      <c r="C212" s="448"/>
      <c r="D212" s="448"/>
      <c r="E212" s="447"/>
      <c r="F212" s="403"/>
      <c r="G212" s="448"/>
      <c r="H212" s="448"/>
      <c r="I212" s="403"/>
      <c r="J212" s="403"/>
      <c r="K212" s="403"/>
      <c r="L212" s="403"/>
      <c r="M212" s="403"/>
      <c r="N212" s="403"/>
      <c r="O212" s="403"/>
      <c r="P212" s="403"/>
      <c r="Q212" s="403"/>
      <c r="R212" s="403"/>
      <c r="S212" s="403"/>
      <c r="T212" s="403"/>
      <c r="U212" s="403"/>
      <c r="V212" s="403"/>
      <c r="W212" s="403"/>
      <c r="X212" s="403"/>
      <c r="Y212" s="403"/>
      <c r="Z212" s="403"/>
    </row>
    <row r="213" spans="1:26" ht="18.75" customHeight="1">
      <c r="A213" s="447"/>
      <c r="B213" s="448"/>
      <c r="C213" s="448"/>
      <c r="D213" s="448"/>
      <c r="E213" s="447"/>
      <c r="F213" s="403"/>
      <c r="G213" s="448"/>
      <c r="H213" s="448"/>
      <c r="I213" s="403"/>
      <c r="J213" s="403"/>
      <c r="K213" s="403"/>
      <c r="L213" s="403"/>
      <c r="M213" s="403"/>
      <c r="N213" s="403"/>
      <c r="O213" s="403"/>
      <c r="P213" s="403"/>
      <c r="Q213" s="403"/>
      <c r="R213" s="403"/>
      <c r="S213" s="403"/>
      <c r="T213" s="403"/>
      <c r="U213" s="403"/>
      <c r="V213" s="403"/>
      <c r="W213" s="403"/>
      <c r="X213" s="403"/>
      <c r="Y213" s="403"/>
      <c r="Z213" s="403"/>
    </row>
    <row r="214" spans="1:26" ht="18.75" customHeight="1">
      <c r="A214" s="447"/>
      <c r="B214" s="448"/>
      <c r="C214" s="448"/>
      <c r="D214" s="448"/>
      <c r="E214" s="447"/>
      <c r="F214" s="403"/>
      <c r="G214" s="448"/>
      <c r="H214" s="448"/>
      <c r="I214" s="403"/>
      <c r="J214" s="403"/>
      <c r="K214" s="403"/>
      <c r="L214" s="403"/>
      <c r="M214" s="403"/>
      <c r="N214" s="403"/>
      <c r="O214" s="403"/>
      <c r="P214" s="403"/>
      <c r="Q214" s="403"/>
      <c r="R214" s="403"/>
      <c r="S214" s="403"/>
      <c r="T214" s="403"/>
      <c r="U214" s="403"/>
      <c r="V214" s="403"/>
      <c r="W214" s="403"/>
      <c r="X214" s="403"/>
      <c r="Y214" s="403"/>
      <c r="Z214" s="403"/>
    </row>
    <row r="215" spans="1:26" ht="18.75" customHeight="1">
      <c r="A215" s="447"/>
      <c r="B215" s="448"/>
      <c r="C215" s="448"/>
      <c r="D215" s="448"/>
      <c r="E215" s="447"/>
      <c r="F215" s="403"/>
      <c r="G215" s="448"/>
      <c r="H215" s="448"/>
      <c r="I215" s="403"/>
      <c r="J215" s="403"/>
      <c r="K215" s="403"/>
      <c r="L215" s="403"/>
      <c r="M215" s="403"/>
      <c r="N215" s="403"/>
      <c r="O215" s="403"/>
      <c r="P215" s="403"/>
      <c r="Q215" s="403"/>
      <c r="R215" s="403"/>
      <c r="S215" s="403"/>
      <c r="T215" s="403"/>
      <c r="U215" s="403"/>
      <c r="V215" s="403"/>
      <c r="W215" s="403"/>
      <c r="X215" s="403"/>
      <c r="Y215" s="403"/>
      <c r="Z215" s="403"/>
    </row>
    <row r="216" spans="1:26" ht="18.75" customHeight="1">
      <c r="A216" s="447"/>
      <c r="B216" s="448"/>
      <c r="C216" s="448"/>
      <c r="D216" s="448"/>
      <c r="E216" s="447"/>
      <c r="F216" s="403"/>
      <c r="G216" s="448"/>
      <c r="H216" s="448"/>
      <c r="I216" s="403"/>
      <c r="J216" s="403"/>
      <c r="K216" s="403"/>
      <c r="L216" s="403"/>
      <c r="M216" s="403"/>
      <c r="N216" s="403"/>
      <c r="O216" s="403"/>
      <c r="P216" s="403"/>
      <c r="Q216" s="403"/>
      <c r="R216" s="403"/>
      <c r="S216" s="403"/>
      <c r="T216" s="403"/>
      <c r="U216" s="403"/>
      <c r="V216" s="403"/>
      <c r="W216" s="403"/>
      <c r="X216" s="403"/>
      <c r="Y216" s="403"/>
      <c r="Z216" s="403"/>
    </row>
    <row r="217" spans="1:26" ht="18.75" customHeight="1">
      <c r="A217" s="447"/>
      <c r="B217" s="448"/>
      <c r="C217" s="448"/>
      <c r="D217" s="448"/>
      <c r="E217" s="447"/>
      <c r="F217" s="403"/>
      <c r="G217" s="448"/>
      <c r="H217" s="448"/>
      <c r="I217" s="403"/>
      <c r="J217" s="403"/>
      <c r="K217" s="403"/>
      <c r="L217" s="403"/>
      <c r="M217" s="403"/>
      <c r="N217" s="403"/>
      <c r="O217" s="403"/>
      <c r="P217" s="403"/>
      <c r="Q217" s="403"/>
      <c r="R217" s="403"/>
      <c r="S217" s="403"/>
      <c r="T217" s="403"/>
      <c r="U217" s="403"/>
      <c r="V217" s="403"/>
      <c r="W217" s="403"/>
      <c r="X217" s="403"/>
      <c r="Y217" s="403"/>
      <c r="Z217" s="403"/>
    </row>
    <row r="218" spans="1:26" ht="18.75" customHeight="1">
      <c r="A218" s="447"/>
      <c r="B218" s="448"/>
      <c r="C218" s="448"/>
      <c r="D218" s="448"/>
      <c r="E218" s="447"/>
      <c r="F218" s="403"/>
      <c r="G218" s="448"/>
      <c r="H218" s="448"/>
      <c r="I218" s="403"/>
      <c r="J218" s="403"/>
      <c r="K218" s="403"/>
      <c r="L218" s="403"/>
      <c r="M218" s="403"/>
      <c r="N218" s="403"/>
      <c r="O218" s="403"/>
      <c r="P218" s="403"/>
      <c r="Q218" s="403"/>
      <c r="R218" s="403"/>
      <c r="S218" s="403"/>
      <c r="T218" s="403"/>
      <c r="U218" s="403"/>
      <c r="V218" s="403"/>
      <c r="W218" s="403"/>
      <c r="X218" s="403"/>
      <c r="Y218" s="403"/>
      <c r="Z218" s="403"/>
    </row>
    <row r="219" spans="1:26" ht="18.75" customHeight="1">
      <c r="A219" s="447"/>
      <c r="B219" s="448"/>
      <c r="C219" s="448"/>
      <c r="D219" s="448"/>
      <c r="E219" s="447"/>
      <c r="F219" s="403"/>
      <c r="G219" s="448"/>
      <c r="H219" s="448"/>
      <c r="I219" s="403"/>
      <c r="J219" s="403"/>
      <c r="K219" s="403"/>
      <c r="L219" s="403"/>
      <c r="M219" s="403"/>
      <c r="N219" s="403"/>
      <c r="O219" s="403"/>
      <c r="P219" s="403"/>
      <c r="Q219" s="403"/>
      <c r="R219" s="403"/>
      <c r="S219" s="403"/>
      <c r="T219" s="403"/>
      <c r="U219" s="403"/>
      <c r="V219" s="403"/>
      <c r="W219" s="403"/>
      <c r="X219" s="403"/>
      <c r="Y219" s="403"/>
      <c r="Z219" s="403"/>
    </row>
    <row r="220" spans="1:26" ht="18.75" customHeight="1">
      <c r="A220" s="447"/>
      <c r="B220" s="448"/>
      <c r="C220" s="448"/>
      <c r="D220" s="448"/>
      <c r="E220" s="447"/>
      <c r="F220" s="403"/>
      <c r="G220" s="448"/>
      <c r="H220" s="448"/>
      <c r="I220" s="403"/>
      <c r="J220" s="403"/>
      <c r="K220" s="403"/>
      <c r="L220" s="403"/>
      <c r="M220" s="403"/>
      <c r="N220" s="403"/>
      <c r="O220" s="403"/>
      <c r="P220" s="403"/>
      <c r="Q220" s="403"/>
      <c r="R220" s="403"/>
      <c r="S220" s="403"/>
      <c r="T220" s="403"/>
      <c r="U220" s="403"/>
      <c r="V220" s="403"/>
      <c r="W220" s="403"/>
      <c r="X220" s="403"/>
      <c r="Y220" s="403"/>
      <c r="Z220" s="403"/>
    </row>
    <row r="221" spans="1:26" ht="18.75" customHeight="1">
      <c r="A221" s="447"/>
      <c r="B221" s="448"/>
      <c r="C221" s="448"/>
      <c r="D221" s="448"/>
      <c r="E221" s="447"/>
      <c r="F221" s="403"/>
      <c r="G221" s="448"/>
      <c r="H221" s="448"/>
      <c r="I221" s="403"/>
      <c r="J221" s="403"/>
      <c r="K221" s="403"/>
      <c r="L221" s="403"/>
      <c r="M221" s="403"/>
      <c r="N221" s="403"/>
      <c r="O221" s="403"/>
      <c r="P221" s="403"/>
      <c r="Q221" s="403"/>
      <c r="R221" s="403"/>
      <c r="S221" s="403"/>
      <c r="T221" s="403"/>
      <c r="U221" s="403"/>
      <c r="V221" s="403"/>
      <c r="W221" s="403"/>
      <c r="X221" s="403"/>
      <c r="Y221" s="403"/>
      <c r="Z221" s="403"/>
    </row>
    <row r="222" spans="1:26" ht="18.75" customHeight="1">
      <c r="A222" s="447"/>
      <c r="B222" s="448"/>
      <c r="C222" s="448"/>
      <c r="D222" s="448"/>
      <c r="E222" s="447"/>
      <c r="F222" s="403"/>
      <c r="G222" s="448"/>
      <c r="H222" s="448"/>
      <c r="I222" s="403"/>
      <c r="J222" s="403"/>
      <c r="K222" s="403"/>
      <c r="L222" s="403"/>
      <c r="M222" s="403"/>
      <c r="N222" s="403"/>
      <c r="O222" s="403"/>
      <c r="P222" s="403"/>
      <c r="Q222" s="403"/>
      <c r="R222" s="403"/>
      <c r="S222" s="403"/>
      <c r="T222" s="403"/>
      <c r="U222" s="403"/>
      <c r="V222" s="403"/>
      <c r="W222" s="403"/>
      <c r="X222" s="403"/>
      <c r="Y222" s="403"/>
      <c r="Z222" s="403"/>
    </row>
    <row r="223" spans="1:26" ht="18.75" customHeight="1">
      <c r="A223" s="447"/>
      <c r="B223" s="448"/>
      <c r="C223" s="448"/>
      <c r="D223" s="448"/>
      <c r="E223" s="447"/>
      <c r="F223" s="403"/>
      <c r="G223" s="448"/>
      <c r="H223" s="448"/>
      <c r="I223" s="403"/>
      <c r="J223" s="403"/>
      <c r="K223" s="403"/>
      <c r="L223" s="403"/>
      <c r="M223" s="403"/>
      <c r="N223" s="403"/>
      <c r="O223" s="403"/>
      <c r="P223" s="403"/>
      <c r="Q223" s="403"/>
      <c r="R223" s="403"/>
      <c r="S223" s="403"/>
      <c r="T223" s="403"/>
      <c r="U223" s="403"/>
      <c r="V223" s="403"/>
      <c r="W223" s="403"/>
      <c r="X223" s="403"/>
      <c r="Y223" s="403"/>
      <c r="Z223" s="403"/>
    </row>
    <row r="224" spans="1:26" ht="18.75" customHeight="1">
      <c r="A224" s="447"/>
      <c r="B224" s="448"/>
      <c r="C224" s="448"/>
      <c r="D224" s="448"/>
      <c r="E224" s="447"/>
      <c r="F224" s="403"/>
      <c r="G224" s="448"/>
      <c r="H224" s="448"/>
      <c r="I224" s="403"/>
      <c r="J224" s="403"/>
      <c r="K224" s="403"/>
      <c r="L224" s="403"/>
      <c r="M224" s="403"/>
      <c r="N224" s="403"/>
      <c r="O224" s="403"/>
      <c r="P224" s="403"/>
      <c r="Q224" s="403"/>
      <c r="R224" s="403"/>
      <c r="S224" s="403"/>
      <c r="T224" s="403"/>
      <c r="U224" s="403"/>
      <c r="V224" s="403"/>
      <c r="W224" s="403"/>
      <c r="X224" s="403"/>
      <c r="Y224" s="403"/>
      <c r="Z224" s="403"/>
    </row>
    <row r="225" spans="1:26" ht="18.75" customHeight="1">
      <c r="A225" s="447"/>
      <c r="B225" s="448"/>
      <c r="C225" s="448"/>
      <c r="D225" s="448"/>
      <c r="E225" s="447"/>
      <c r="F225" s="403"/>
      <c r="G225" s="448"/>
      <c r="H225" s="448"/>
      <c r="I225" s="403"/>
      <c r="J225" s="403"/>
      <c r="K225" s="403"/>
      <c r="L225" s="403"/>
      <c r="M225" s="403"/>
      <c r="N225" s="403"/>
      <c r="O225" s="403"/>
      <c r="P225" s="403"/>
      <c r="Q225" s="403"/>
      <c r="R225" s="403"/>
      <c r="S225" s="403"/>
      <c r="T225" s="403"/>
      <c r="U225" s="403"/>
      <c r="V225" s="403"/>
      <c r="W225" s="403"/>
      <c r="X225" s="403"/>
      <c r="Y225" s="403"/>
      <c r="Z225" s="403"/>
    </row>
    <row r="226" spans="1:26" ht="18.75" customHeight="1">
      <c r="A226" s="447"/>
      <c r="B226" s="448"/>
      <c r="C226" s="448"/>
      <c r="D226" s="448"/>
      <c r="E226" s="447"/>
      <c r="F226" s="403"/>
      <c r="G226" s="448"/>
      <c r="H226" s="448"/>
      <c r="I226" s="403"/>
      <c r="J226" s="403"/>
      <c r="K226" s="403"/>
      <c r="L226" s="403"/>
      <c r="M226" s="403"/>
      <c r="N226" s="403"/>
      <c r="O226" s="403"/>
      <c r="P226" s="403"/>
      <c r="Q226" s="403"/>
      <c r="R226" s="403"/>
      <c r="S226" s="403"/>
      <c r="T226" s="403"/>
      <c r="U226" s="403"/>
      <c r="V226" s="403"/>
      <c r="W226" s="403"/>
      <c r="X226" s="403"/>
      <c r="Y226" s="403"/>
      <c r="Z226" s="403"/>
    </row>
    <row r="227" spans="1:26" ht="18.75" customHeight="1">
      <c r="A227" s="447"/>
      <c r="B227" s="448"/>
      <c r="C227" s="448"/>
      <c r="D227" s="448"/>
      <c r="E227" s="447"/>
      <c r="F227" s="403"/>
      <c r="G227" s="448"/>
      <c r="H227" s="448"/>
      <c r="I227" s="403"/>
      <c r="J227" s="403"/>
      <c r="K227" s="403"/>
      <c r="L227" s="403"/>
      <c r="M227" s="403"/>
      <c r="N227" s="403"/>
      <c r="O227" s="403"/>
      <c r="P227" s="403"/>
      <c r="Q227" s="403"/>
      <c r="R227" s="403"/>
      <c r="S227" s="403"/>
      <c r="T227" s="403"/>
      <c r="U227" s="403"/>
      <c r="V227" s="403"/>
      <c r="W227" s="403"/>
      <c r="X227" s="403"/>
      <c r="Y227" s="403"/>
      <c r="Z227" s="403"/>
    </row>
    <row r="228" spans="1:26" ht="18.75" customHeight="1">
      <c r="A228" s="447"/>
      <c r="B228" s="448"/>
      <c r="C228" s="448"/>
      <c r="D228" s="448"/>
      <c r="E228" s="447"/>
      <c r="F228" s="403"/>
      <c r="G228" s="448"/>
      <c r="H228" s="448"/>
      <c r="I228" s="403"/>
      <c r="J228" s="403"/>
      <c r="K228" s="403"/>
      <c r="L228" s="403"/>
      <c r="M228" s="403"/>
      <c r="N228" s="403"/>
      <c r="O228" s="403"/>
      <c r="P228" s="403"/>
      <c r="Q228" s="403"/>
      <c r="R228" s="403"/>
      <c r="S228" s="403"/>
      <c r="T228" s="403"/>
      <c r="U228" s="403"/>
      <c r="V228" s="403"/>
      <c r="W228" s="403"/>
      <c r="X228" s="403"/>
      <c r="Y228" s="403"/>
      <c r="Z228" s="403"/>
    </row>
    <row r="229" spans="1:26" ht="18.75" customHeight="1">
      <c r="A229" s="447"/>
      <c r="B229" s="448"/>
      <c r="C229" s="448"/>
      <c r="D229" s="448"/>
      <c r="E229" s="447"/>
      <c r="F229" s="403"/>
      <c r="G229" s="448"/>
      <c r="H229" s="448"/>
      <c r="I229" s="403"/>
      <c r="J229" s="403"/>
      <c r="K229" s="403"/>
      <c r="L229" s="403"/>
      <c r="M229" s="403"/>
      <c r="N229" s="403"/>
      <c r="O229" s="403"/>
      <c r="P229" s="403"/>
      <c r="Q229" s="403"/>
      <c r="R229" s="403"/>
      <c r="S229" s="403"/>
      <c r="T229" s="403"/>
      <c r="U229" s="403"/>
      <c r="V229" s="403"/>
      <c r="W229" s="403"/>
      <c r="X229" s="403"/>
      <c r="Y229" s="403"/>
      <c r="Z229" s="403"/>
    </row>
    <row r="230" spans="1:26" ht="18.75" customHeight="1">
      <c r="A230" s="447"/>
      <c r="B230" s="448"/>
      <c r="C230" s="448"/>
      <c r="D230" s="448"/>
      <c r="E230" s="447"/>
      <c r="F230" s="403"/>
      <c r="G230" s="448"/>
      <c r="H230" s="448"/>
      <c r="I230" s="403"/>
      <c r="J230" s="403"/>
      <c r="K230" s="403"/>
      <c r="L230" s="403"/>
      <c r="M230" s="403"/>
      <c r="N230" s="403"/>
      <c r="O230" s="403"/>
      <c r="P230" s="403"/>
      <c r="Q230" s="403"/>
      <c r="R230" s="403"/>
      <c r="S230" s="403"/>
      <c r="T230" s="403"/>
      <c r="U230" s="403"/>
      <c r="V230" s="403"/>
      <c r="W230" s="403"/>
      <c r="X230" s="403"/>
      <c r="Y230" s="403"/>
      <c r="Z230" s="403"/>
    </row>
    <row r="231" spans="1:26" ht="18.75" customHeight="1">
      <c r="A231" s="447"/>
      <c r="B231" s="448"/>
      <c r="C231" s="448"/>
      <c r="D231" s="448"/>
      <c r="E231" s="447"/>
      <c r="F231" s="403"/>
      <c r="G231" s="448"/>
      <c r="H231" s="448"/>
      <c r="I231" s="403"/>
      <c r="J231" s="403"/>
      <c r="K231" s="403"/>
      <c r="L231" s="403"/>
      <c r="M231" s="403"/>
      <c r="N231" s="403"/>
      <c r="O231" s="403"/>
      <c r="P231" s="403"/>
      <c r="Q231" s="403"/>
      <c r="R231" s="403"/>
      <c r="S231" s="403"/>
      <c r="T231" s="403"/>
      <c r="U231" s="403"/>
      <c r="V231" s="403"/>
      <c r="W231" s="403"/>
      <c r="X231" s="403"/>
      <c r="Y231" s="403"/>
      <c r="Z231" s="403"/>
    </row>
    <row r="232" spans="1:26" ht="18.75" customHeight="1">
      <c r="A232" s="447"/>
      <c r="B232" s="448"/>
      <c r="C232" s="448"/>
      <c r="D232" s="448"/>
      <c r="E232" s="447"/>
      <c r="F232" s="403"/>
      <c r="G232" s="448"/>
      <c r="H232" s="448"/>
      <c r="I232" s="403"/>
      <c r="J232" s="403"/>
      <c r="K232" s="403"/>
      <c r="L232" s="403"/>
      <c r="M232" s="403"/>
      <c r="N232" s="403"/>
      <c r="O232" s="403"/>
      <c r="P232" s="403"/>
      <c r="Q232" s="403"/>
      <c r="R232" s="403"/>
      <c r="S232" s="403"/>
      <c r="T232" s="403"/>
      <c r="U232" s="403"/>
      <c r="V232" s="403"/>
      <c r="W232" s="403"/>
      <c r="X232" s="403"/>
      <c r="Y232" s="403"/>
      <c r="Z232" s="403"/>
    </row>
    <row r="233" spans="1:26" ht="18.75" customHeight="1">
      <c r="A233" s="447"/>
      <c r="B233" s="448"/>
      <c r="C233" s="448"/>
      <c r="D233" s="448"/>
      <c r="E233" s="447"/>
      <c r="F233" s="403"/>
      <c r="G233" s="448"/>
      <c r="H233" s="448"/>
      <c r="I233" s="403"/>
      <c r="J233" s="403"/>
      <c r="K233" s="403"/>
      <c r="L233" s="403"/>
      <c r="M233" s="403"/>
      <c r="N233" s="403"/>
      <c r="O233" s="403"/>
      <c r="P233" s="403"/>
      <c r="Q233" s="403"/>
      <c r="R233" s="403"/>
      <c r="S233" s="403"/>
      <c r="T233" s="403"/>
      <c r="U233" s="403"/>
      <c r="V233" s="403"/>
      <c r="W233" s="403"/>
      <c r="X233" s="403"/>
      <c r="Y233" s="403"/>
      <c r="Z233" s="403"/>
    </row>
    <row r="234" spans="1:26" ht="18.75" customHeight="1">
      <c r="A234" s="447"/>
      <c r="B234" s="448"/>
      <c r="C234" s="448"/>
      <c r="D234" s="448"/>
      <c r="E234" s="447"/>
      <c r="F234" s="403"/>
      <c r="G234" s="448"/>
      <c r="H234" s="448"/>
      <c r="I234" s="403"/>
      <c r="J234" s="403"/>
      <c r="K234" s="403"/>
      <c r="L234" s="403"/>
      <c r="M234" s="403"/>
      <c r="N234" s="403"/>
      <c r="O234" s="403"/>
      <c r="P234" s="403"/>
      <c r="Q234" s="403"/>
      <c r="R234" s="403"/>
      <c r="S234" s="403"/>
      <c r="T234" s="403"/>
      <c r="U234" s="403"/>
      <c r="V234" s="403"/>
      <c r="W234" s="403"/>
      <c r="X234" s="403"/>
      <c r="Y234" s="403"/>
      <c r="Z234" s="403"/>
    </row>
    <row r="235" spans="1:26" ht="18.75" customHeight="1">
      <c r="A235" s="447"/>
      <c r="B235" s="448"/>
      <c r="C235" s="448"/>
      <c r="D235" s="448"/>
      <c r="E235" s="447"/>
      <c r="F235" s="403"/>
      <c r="G235" s="448"/>
      <c r="H235" s="448"/>
      <c r="I235" s="403"/>
      <c r="J235" s="403"/>
      <c r="K235" s="403"/>
      <c r="L235" s="403"/>
      <c r="M235" s="403"/>
      <c r="N235" s="403"/>
      <c r="O235" s="403"/>
      <c r="P235" s="403"/>
      <c r="Q235" s="403"/>
      <c r="R235" s="403"/>
      <c r="S235" s="403"/>
      <c r="T235" s="403"/>
      <c r="U235" s="403"/>
      <c r="V235" s="403"/>
      <c r="W235" s="403"/>
      <c r="X235" s="403"/>
      <c r="Y235" s="403"/>
      <c r="Z235" s="403"/>
    </row>
    <row r="236" spans="1:26" ht="18.75" customHeight="1">
      <c r="Q236" s="403"/>
      <c r="R236" s="403"/>
      <c r="S236" s="403"/>
      <c r="T236" s="403"/>
      <c r="U236" s="403"/>
      <c r="V236" s="403"/>
      <c r="W236" s="403"/>
      <c r="X236" s="403"/>
      <c r="Y236" s="403"/>
      <c r="Z236" s="403"/>
    </row>
    <row r="237" spans="1:26" ht="18.75" customHeight="1">
      <c r="Q237" s="403"/>
      <c r="R237" s="403"/>
      <c r="S237" s="403"/>
      <c r="T237" s="403"/>
      <c r="U237" s="403"/>
      <c r="V237" s="403"/>
      <c r="W237" s="403"/>
      <c r="X237" s="403"/>
      <c r="Y237" s="403"/>
      <c r="Z237" s="403"/>
    </row>
    <row r="238" spans="1:26" ht="18.75" customHeight="1">
      <c r="Q238" s="403"/>
      <c r="R238" s="403"/>
      <c r="S238" s="403"/>
      <c r="T238" s="403"/>
      <c r="U238" s="403"/>
      <c r="V238" s="403"/>
      <c r="W238" s="403"/>
      <c r="X238" s="403"/>
      <c r="Y238" s="403"/>
      <c r="Z238" s="403"/>
    </row>
    <row r="239" spans="1:26" ht="18.75" customHeight="1">
      <c r="Q239" s="403"/>
      <c r="R239" s="403"/>
      <c r="S239" s="403"/>
      <c r="T239" s="403"/>
      <c r="U239" s="403"/>
      <c r="V239" s="403"/>
      <c r="W239" s="403"/>
      <c r="X239" s="403"/>
      <c r="Y239" s="403"/>
      <c r="Z239" s="403"/>
    </row>
    <row r="240" spans="1:26" ht="18.75" customHeight="1">
      <c r="Q240" s="403"/>
      <c r="R240" s="403"/>
      <c r="S240" s="403"/>
      <c r="T240" s="403"/>
      <c r="U240" s="403"/>
      <c r="V240" s="403"/>
      <c r="W240" s="403"/>
      <c r="X240" s="403"/>
      <c r="Y240" s="403"/>
      <c r="Z240" s="403"/>
    </row>
    <row r="241" spans="17:26" ht="18.75" customHeight="1">
      <c r="Q241" s="403"/>
      <c r="R241" s="403"/>
      <c r="S241" s="403"/>
      <c r="T241" s="403"/>
      <c r="U241" s="403"/>
      <c r="V241" s="403"/>
      <c r="W241" s="403"/>
      <c r="X241" s="403"/>
      <c r="Y241" s="403"/>
      <c r="Z241" s="403"/>
    </row>
    <row r="242" spans="17:26" ht="15.75" customHeight="1"/>
    <row r="243" spans="17:26" ht="15.75" customHeight="1"/>
    <row r="244" spans="17:26" ht="15.75" customHeight="1"/>
    <row r="245" spans="17:26" ht="15.75" customHeight="1"/>
    <row r="246" spans="17:26" ht="15.75" customHeight="1"/>
    <row r="247" spans="17:26" ht="15.75" customHeight="1"/>
    <row r="248" spans="17:26" ht="15.75" customHeight="1"/>
    <row r="249" spans="17:26" ht="15.75" customHeight="1"/>
    <row r="250" spans="17:26" ht="15.75" customHeight="1"/>
    <row r="251" spans="17:26" ht="15.75" customHeight="1"/>
    <row r="252" spans="17:26" ht="15.75" customHeight="1"/>
    <row r="253" spans="17:26" ht="15.75" customHeight="1"/>
    <row r="254" spans="17:26" ht="15.75" customHeight="1"/>
    <row r="255" spans="17:26" ht="15.75" customHeight="1"/>
    <row r="256" spans="17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3">
    <mergeCell ref="M4:N4"/>
    <mergeCell ref="O4:P4"/>
    <mergeCell ref="M5:N5"/>
    <mergeCell ref="O5:P5"/>
    <mergeCell ref="M6:N6"/>
    <mergeCell ref="O6:P6"/>
    <mergeCell ref="A1:P1"/>
    <mergeCell ref="G3:H3"/>
    <mergeCell ref="I3:J3"/>
    <mergeCell ref="K3:L3"/>
    <mergeCell ref="M3:N3"/>
    <mergeCell ref="O3:P3"/>
    <mergeCell ref="G4:H4"/>
    <mergeCell ref="I4:J4"/>
    <mergeCell ref="K4:L4"/>
    <mergeCell ref="G5:H5"/>
    <mergeCell ref="I5:J5"/>
    <mergeCell ref="K5:L5"/>
    <mergeCell ref="I6:J6"/>
    <mergeCell ref="K6:L6"/>
    <mergeCell ref="M8:N8"/>
    <mergeCell ref="O8:P8"/>
    <mergeCell ref="M9:N9"/>
    <mergeCell ref="O9:P9"/>
    <mergeCell ref="M10:N10"/>
    <mergeCell ref="O10:P10"/>
    <mergeCell ref="G6:H6"/>
    <mergeCell ref="G7:H7"/>
    <mergeCell ref="I7:J7"/>
    <mergeCell ref="K7:L7"/>
    <mergeCell ref="M7:N7"/>
    <mergeCell ref="O7:P7"/>
    <mergeCell ref="G8:H8"/>
    <mergeCell ref="I8:J8"/>
    <mergeCell ref="K8:L8"/>
    <mergeCell ref="G9:H9"/>
    <mergeCell ref="I9:J9"/>
    <mergeCell ref="K9:L9"/>
    <mergeCell ref="I10:J10"/>
    <mergeCell ref="K10:L10"/>
    <mergeCell ref="O13:P13"/>
    <mergeCell ref="I14:J14"/>
    <mergeCell ref="O14:P14"/>
    <mergeCell ref="I12:J12"/>
    <mergeCell ref="K12:L12"/>
    <mergeCell ref="M12:N12"/>
    <mergeCell ref="O12:P12"/>
    <mergeCell ref="G10:H10"/>
    <mergeCell ref="G11:H11"/>
    <mergeCell ref="I11:J11"/>
    <mergeCell ref="K11:L11"/>
    <mergeCell ref="M11:N11"/>
    <mergeCell ref="O11:P11"/>
    <mergeCell ref="G12:H12"/>
    <mergeCell ref="G17:H17"/>
    <mergeCell ref="I17:J17"/>
    <mergeCell ref="K17:L17"/>
    <mergeCell ref="I18:J18"/>
    <mergeCell ref="K18:L18"/>
    <mergeCell ref="G18:H18"/>
    <mergeCell ref="K14:L14"/>
    <mergeCell ref="M14:N14"/>
    <mergeCell ref="G13:H13"/>
    <mergeCell ref="I13:J13"/>
    <mergeCell ref="K13:L13"/>
    <mergeCell ref="M13:N13"/>
    <mergeCell ref="G14:H14"/>
    <mergeCell ref="G15:H15"/>
    <mergeCell ref="I15:J15"/>
    <mergeCell ref="K15:L15"/>
    <mergeCell ref="M15:N15"/>
    <mergeCell ref="O15:P15"/>
    <mergeCell ref="G16:H16"/>
    <mergeCell ref="I16:J16"/>
    <mergeCell ref="K16:L16"/>
    <mergeCell ref="I26:J26"/>
    <mergeCell ref="K26:L26"/>
    <mergeCell ref="I28:J28"/>
    <mergeCell ref="K28:L28"/>
    <mergeCell ref="M16:N16"/>
    <mergeCell ref="O16:P16"/>
    <mergeCell ref="M17:N17"/>
    <mergeCell ref="O17:P17"/>
    <mergeCell ref="M18:N18"/>
    <mergeCell ref="O18:P18"/>
    <mergeCell ref="G19:H19"/>
    <mergeCell ref="I19:J19"/>
    <mergeCell ref="K19:L19"/>
    <mergeCell ref="M19:N19"/>
    <mergeCell ref="O19:P19"/>
    <mergeCell ref="G20:H20"/>
    <mergeCell ref="I20:J20"/>
    <mergeCell ref="K20:L20"/>
    <mergeCell ref="G21:H21"/>
    <mergeCell ref="I21:J21"/>
    <mergeCell ref="M25:N25"/>
    <mergeCell ref="O25:P25"/>
    <mergeCell ref="M26:N26"/>
    <mergeCell ref="O26:P26"/>
    <mergeCell ref="G22:H22"/>
    <mergeCell ref="G23:H23"/>
    <mergeCell ref="K32:L32"/>
    <mergeCell ref="M32:N32"/>
    <mergeCell ref="G32:H32"/>
    <mergeCell ref="O27:P27"/>
    <mergeCell ref="G28:H28"/>
    <mergeCell ref="G29:H29"/>
    <mergeCell ref="I29:J29"/>
    <mergeCell ref="K29:L29"/>
    <mergeCell ref="M29:N29"/>
    <mergeCell ref="O29:P29"/>
    <mergeCell ref="G24:H24"/>
    <mergeCell ref="G25:H25"/>
    <mergeCell ref="I25:J25"/>
    <mergeCell ref="K25:L25"/>
    <mergeCell ref="M28:N28"/>
    <mergeCell ref="O28:P28"/>
    <mergeCell ref="G26:H26"/>
    <mergeCell ref="G27:H27"/>
    <mergeCell ref="M20:N20"/>
    <mergeCell ref="O20:P20"/>
    <mergeCell ref="M21:N21"/>
    <mergeCell ref="O21:P21"/>
    <mergeCell ref="M22:N22"/>
    <mergeCell ref="O22:P22"/>
    <mergeCell ref="I22:J22"/>
    <mergeCell ref="K22:L22"/>
    <mergeCell ref="M24:N24"/>
    <mergeCell ref="O24:P24"/>
    <mergeCell ref="K21:L21"/>
    <mergeCell ref="I23:J23"/>
    <mergeCell ref="K23:L23"/>
    <mergeCell ref="M23:N23"/>
    <mergeCell ref="O23:P23"/>
    <mergeCell ref="I24:J24"/>
    <mergeCell ref="K24:L24"/>
    <mergeCell ref="I27:J27"/>
    <mergeCell ref="K27:L27"/>
    <mergeCell ref="M27:N27"/>
    <mergeCell ref="D41:F41"/>
    <mergeCell ref="G30:H30"/>
    <mergeCell ref="I30:J30"/>
    <mergeCell ref="K30:L30"/>
    <mergeCell ref="M30:N30"/>
    <mergeCell ref="O30:P30"/>
    <mergeCell ref="I32:J32"/>
    <mergeCell ref="O32:P32"/>
    <mergeCell ref="G33:H33"/>
    <mergeCell ref="I33:J33"/>
    <mergeCell ref="K33:L33"/>
    <mergeCell ref="M33:N33"/>
    <mergeCell ref="O33:P33"/>
    <mergeCell ref="D35:F35"/>
  </mergeCells>
  <printOptions horizontalCentered="1"/>
  <pageMargins left="0.22" right="0.22" top="0.22" bottom="0.22" header="0" footer="0"/>
  <pageSetup paperSize="9" scale="65" orientation="landscape" r:id="rId1"/>
  <headerFooter>
    <oddFooter>&amp;R&amp;P : 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0000000}">
          <x14:formula1>
            <xm:f>'inputData(1)'!$C$25:$C$29</xm:f>
          </x14:formula1>
          <xm:sqref>G4:G33 I4:I33 K4:K33 M4:M33 O4:O33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A8C36B"/>
  </sheetPr>
  <dimension ref="A1:AG1000"/>
  <sheetViews>
    <sheetView workbookViewId="0"/>
  </sheetViews>
  <sheetFormatPr defaultColWidth="14.42578125" defaultRowHeight="15" customHeight="1"/>
  <cols>
    <col min="1" max="3" width="7.7109375" customWidth="1"/>
    <col min="4" max="5" width="2.140625" customWidth="1"/>
    <col min="6" max="10" width="6" customWidth="1"/>
    <col min="11" max="11" width="3.28515625" customWidth="1"/>
    <col min="12" max="16" width="6" customWidth="1"/>
    <col min="17" max="17" width="3.85546875" customWidth="1"/>
    <col min="18" max="22" width="6" customWidth="1"/>
    <col min="23" max="23" width="3.28515625" customWidth="1"/>
    <col min="24" max="28" width="6" customWidth="1"/>
    <col min="29" max="29" width="3.28515625" customWidth="1"/>
    <col min="30" max="33" width="6" customWidth="1"/>
  </cols>
  <sheetData>
    <row r="1" spans="1:33" ht="21.75" customHeight="1">
      <c r="A1" s="625" t="s">
        <v>486</v>
      </c>
      <c r="B1" s="546"/>
      <c r="C1" s="547"/>
      <c r="D1" s="449"/>
      <c r="E1" s="450"/>
      <c r="F1" s="626" t="s">
        <v>487</v>
      </c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7"/>
      <c r="AD1" s="627" t="s">
        <v>488</v>
      </c>
      <c r="AE1" s="628"/>
      <c r="AF1" s="628"/>
      <c r="AG1" s="629"/>
    </row>
    <row r="2" spans="1:33" ht="21.75" customHeight="1">
      <c r="A2" s="630" t="s">
        <v>489</v>
      </c>
      <c r="B2" s="546"/>
      <c r="C2" s="547"/>
      <c r="D2" s="451"/>
      <c r="E2" s="452"/>
      <c r="F2" s="631" t="s">
        <v>490</v>
      </c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7"/>
      <c r="AD2" s="453"/>
      <c r="AE2" s="454" t="s">
        <v>273</v>
      </c>
      <c r="AF2" s="633">
        <f>MAX('4.Comparative'!G36:G40)</f>
        <v>10</v>
      </c>
      <c r="AG2" s="634"/>
    </row>
    <row r="3" spans="1:33" ht="24" customHeight="1">
      <c r="A3" s="640" t="s">
        <v>491</v>
      </c>
      <c r="B3" s="546"/>
      <c r="C3" s="547"/>
      <c r="D3" s="455"/>
      <c r="E3" s="456"/>
      <c r="F3" s="638" t="str">
        <f>VLOOKUP(AF3,'inputData(1)'!B32:D36,3,FALSE)</f>
        <v>การพัฒนาด้านอาชีพ</v>
      </c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7"/>
      <c r="AD3" s="457"/>
      <c r="AE3" s="458" t="s">
        <v>418</v>
      </c>
      <c r="AF3" s="635">
        <f>MAX('4.Comparative'!H36:H40)</f>
        <v>55.555555555555557</v>
      </c>
      <c r="AG3" s="636"/>
    </row>
    <row r="4" spans="1:33" ht="20.25" customHeight="1">
      <c r="A4" s="641" t="s">
        <v>492</v>
      </c>
      <c r="B4" s="591"/>
      <c r="C4" s="592"/>
      <c r="D4" s="459"/>
      <c r="E4" s="460"/>
      <c r="F4" s="639" t="str">
        <f>VLOOKUP(AF3,'inputData(1)'!B32:E36,4,FALSE)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1"/>
      <c r="AG4" s="592"/>
    </row>
    <row r="5" spans="1:33" ht="20.25" customHeight="1">
      <c r="A5" s="593"/>
      <c r="B5" s="594"/>
      <c r="C5" s="595"/>
      <c r="D5" s="459"/>
      <c r="E5" s="461"/>
      <c r="F5" s="593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5"/>
    </row>
    <row r="6" spans="1:33" ht="20.25" customHeight="1">
      <c r="A6" s="593"/>
      <c r="B6" s="594"/>
      <c r="C6" s="595"/>
      <c r="D6" s="459"/>
      <c r="E6" s="461"/>
      <c r="F6" s="593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  <c r="AC6" s="594"/>
      <c r="AD6" s="594"/>
      <c r="AE6" s="594"/>
      <c r="AF6" s="594"/>
      <c r="AG6" s="595"/>
    </row>
    <row r="7" spans="1:33" ht="20.25" customHeight="1">
      <c r="A7" s="596"/>
      <c r="B7" s="597"/>
      <c r="C7" s="598"/>
      <c r="D7" s="459"/>
      <c r="E7" s="461"/>
      <c r="F7" s="596"/>
      <c r="G7" s="597"/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  <c r="U7" s="597"/>
      <c r="V7" s="597"/>
      <c r="W7" s="597"/>
      <c r="X7" s="597"/>
      <c r="Y7" s="597"/>
      <c r="Z7" s="597"/>
      <c r="AA7" s="597"/>
      <c r="AB7" s="597"/>
      <c r="AC7" s="597"/>
      <c r="AD7" s="597"/>
      <c r="AE7" s="597"/>
      <c r="AF7" s="597"/>
      <c r="AG7" s="598"/>
    </row>
    <row r="8" spans="1:33" ht="9" customHeight="1">
      <c r="A8" s="462"/>
      <c r="B8" s="462"/>
      <c r="C8" s="462"/>
      <c r="D8" s="462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3"/>
      <c r="AF8" s="463"/>
      <c r="AG8" s="463"/>
    </row>
    <row r="9" spans="1:33" ht="21.75" customHeight="1">
      <c r="A9" s="643" t="s">
        <v>493</v>
      </c>
      <c r="B9" s="584"/>
      <c r="C9" s="585"/>
      <c r="D9" s="464"/>
      <c r="E9" s="465"/>
      <c r="F9" s="644" t="s">
        <v>494</v>
      </c>
      <c r="G9" s="645"/>
      <c r="H9" s="645"/>
      <c r="I9" s="645"/>
      <c r="J9" s="645"/>
      <c r="K9" s="645"/>
      <c r="L9" s="645"/>
      <c r="M9" s="645"/>
      <c r="N9" s="645"/>
      <c r="O9" s="645"/>
      <c r="P9" s="646"/>
      <c r="Q9" s="465"/>
      <c r="R9" s="647" t="s">
        <v>495</v>
      </c>
      <c r="S9" s="645"/>
      <c r="T9" s="645"/>
      <c r="U9" s="645"/>
      <c r="V9" s="645"/>
      <c r="W9" s="645"/>
      <c r="X9" s="645"/>
      <c r="Y9" s="645"/>
      <c r="Z9" s="645"/>
      <c r="AA9" s="645"/>
      <c r="AB9" s="645"/>
      <c r="AC9" s="645"/>
      <c r="AD9" s="645"/>
      <c r="AE9" s="645"/>
      <c r="AF9" s="645"/>
      <c r="AG9" s="646"/>
    </row>
    <row r="10" spans="1:33" ht="21.75" customHeight="1">
      <c r="A10" s="648" t="s">
        <v>496</v>
      </c>
      <c r="B10" s="649"/>
      <c r="C10" s="650"/>
      <c r="D10" s="464"/>
      <c r="E10" s="465"/>
      <c r="F10" s="621" t="s">
        <v>497</v>
      </c>
      <c r="G10" s="617"/>
      <c r="H10" s="617"/>
      <c r="I10" s="617"/>
      <c r="J10" s="620"/>
      <c r="K10" s="466"/>
      <c r="L10" s="616" t="s">
        <v>498</v>
      </c>
      <c r="M10" s="617"/>
      <c r="N10" s="617"/>
      <c r="O10" s="617"/>
      <c r="P10" s="618"/>
      <c r="Q10" s="467"/>
      <c r="R10" s="619" t="s">
        <v>499</v>
      </c>
      <c r="S10" s="617"/>
      <c r="T10" s="617"/>
      <c r="U10" s="617"/>
      <c r="V10" s="620"/>
      <c r="W10" s="468"/>
      <c r="X10" s="642" t="s">
        <v>500</v>
      </c>
      <c r="Y10" s="617"/>
      <c r="Z10" s="617"/>
      <c r="AA10" s="617"/>
      <c r="AB10" s="620"/>
      <c r="AC10" s="468"/>
      <c r="AD10" s="642" t="s">
        <v>501</v>
      </c>
      <c r="AE10" s="617"/>
      <c r="AF10" s="617"/>
      <c r="AG10" s="618"/>
    </row>
    <row r="11" spans="1:33" ht="8.25" customHeight="1">
      <c r="A11" s="469"/>
      <c r="B11" s="469"/>
      <c r="C11" s="470"/>
      <c r="D11" s="470"/>
      <c r="E11" s="471"/>
      <c r="F11" s="472"/>
      <c r="G11" s="470"/>
      <c r="H11" s="472"/>
      <c r="I11" s="472"/>
      <c r="J11" s="12"/>
      <c r="K11" s="472"/>
      <c r="L11" s="473"/>
      <c r="M11" s="472"/>
      <c r="N11" s="470"/>
      <c r="O11" s="472"/>
      <c r="P11" s="472"/>
      <c r="Q11" s="470"/>
      <c r="R11" s="47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20.25" customHeight="1">
      <c r="A12" s="589" t="s">
        <v>502</v>
      </c>
      <c r="B12" s="584"/>
      <c r="C12" s="585"/>
      <c r="D12" s="470"/>
      <c r="E12" s="474" t="s">
        <v>503</v>
      </c>
      <c r="F12" s="622" t="s">
        <v>504</v>
      </c>
      <c r="G12" s="591"/>
      <c r="H12" s="591"/>
      <c r="I12" s="591"/>
      <c r="J12" s="592"/>
      <c r="K12" s="475"/>
      <c r="L12" s="623" t="s">
        <v>505</v>
      </c>
      <c r="M12" s="591"/>
      <c r="N12" s="591"/>
      <c r="O12" s="591"/>
      <c r="P12" s="592"/>
      <c r="Q12" s="476"/>
      <c r="R12" s="624" t="s">
        <v>506</v>
      </c>
      <c r="S12" s="591"/>
      <c r="T12" s="591"/>
      <c r="U12" s="591"/>
      <c r="V12" s="592"/>
      <c r="W12" s="477"/>
      <c r="X12" s="654" t="s">
        <v>507</v>
      </c>
      <c r="Y12" s="591"/>
      <c r="Z12" s="591"/>
      <c r="AA12" s="591"/>
      <c r="AB12" s="592"/>
      <c r="AC12" s="475"/>
      <c r="AD12" s="637" t="s">
        <v>508</v>
      </c>
      <c r="AE12" s="591"/>
      <c r="AF12" s="591"/>
      <c r="AG12" s="592"/>
    </row>
    <row r="13" spans="1:33" ht="23.25" customHeight="1">
      <c r="A13" s="602" t="s">
        <v>509</v>
      </c>
      <c r="B13" s="603"/>
      <c r="C13" s="604"/>
      <c r="D13" s="470"/>
      <c r="E13" s="478"/>
      <c r="F13" s="593"/>
      <c r="G13" s="594"/>
      <c r="H13" s="594"/>
      <c r="I13" s="594"/>
      <c r="J13" s="595"/>
      <c r="K13" s="475"/>
      <c r="L13" s="593"/>
      <c r="M13" s="594"/>
      <c r="N13" s="594"/>
      <c r="O13" s="594"/>
      <c r="P13" s="595"/>
      <c r="Q13" s="476"/>
      <c r="R13" s="593"/>
      <c r="S13" s="594"/>
      <c r="T13" s="594"/>
      <c r="U13" s="594"/>
      <c r="V13" s="595"/>
      <c r="W13" s="477"/>
      <c r="X13" s="593"/>
      <c r="Y13" s="594"/>
      <c r="Z13" s="594"/>
      <c r="AA13" s="594"/>
      <c r="AB13" s="595"/>
      <c r="AC13" s="475"/>
      <c r="AD13" s="593"/>
      <c r="AE13" s="594"/>
      <c r="AF13" s="594"/>
      <c r="AG13" s="595"/>
    </row>
    <row r="14" spans="1:33" ht="20.25" customHeight="1">
      <c r="A14" s="605"/>
      <c r="B14" s="594"/>
      <c r="C14" s="606"/>
      <c r="D14" s="12"/>
      <c r="E14" s="474"/>
      <c r="F14" s="593"/>
      <c r="G14" s="594"/>
      <c r="H14" s="594"/>
      <c r="I14" s="594"/>
      <c r="J14" s="595"/>
      <c r="K14" s="475"/>
      <c r="L14" s="593"/>
      <c r="M14" s="594"/>
      <c r="N14" s="594"/>
      <c r="O14" s="594"/>
      <c r="P14" s="595"/>
      <c r="Q14" s="476"/>
      <c r="R14" s="593"/>
      <c r="S14" s="594"/>
      <c r="T14" s="594"/>
      <c r="U14" s="594"/>
      <c r="V14" s="595"/>
      <c r="W14" s="477"/>
      <c r="X14" s="593"/>
      <c r="Y14" s="594"/>
      <c r="Z14" s="594"/>
      <c r="AA14" s="594"/>
      <c r="AB14" s="595"/>
      <c r="AC14" s="475"/>
      <c r="AD14" s="593"/>
      <c r="AE14" s="594"/>
      <c r="AF14" s="594"/>
      <c r="AG14" s="595"/>
    </row>
    <row r="15" spans="1:33" ht="20.25" customHeight="1">
      <c r="A15" s="605"/>
      <c r="B15" s="594"/>
      <c r="C15" s="606"/>
      <c r="D15" s="12"/>
      <c r="E15" s="474"/>
      <c r="F15" s="593"/>
      <c r="G15" s="594"/>
      <c r="H15" s="594"/>
      <c r="I15" s="594"/>
      <c r="J15" s="595"/>
      <c r="K15" s="475"/>
      <c r="L15" s="596"/>
      <c r="M15" s="597"/>
      <c r="N15" s="597"/>
      <c r="O15" s="597"/>
      <c r="P15" s="598"/>
      <c r="Q15" s="476"/>
      <c r="R15" s="596"/>
      <c r="S15" s="597"/>
      <c r="T15" s="597"/>
      <c r="U15" s="597"/>
      <c r="V15" s="598"/>
      <c r="W15" s="477"/>
      <c r="X15" s="596"/>
      <c r="Y15" s="597"/>
      <c r="Z15" s="597"/>
      <c r="AA15" s="597"/>
      <c r="AB15" s="598"/>
      <c r="AC15" s="475"/>
      <c r="AD15" s="593"/>
      <c r="AE15" s="594"/>
      <c r="AF15" s="594"/>
      <c r="AG15" s="595"/>
    </row>
    <row r="16" spans="1:33" ht="20.25" customHeight="1">
      <c r="A16" s="607"/>
      <c r="B16" s="608"/>
      <c r="C16" s="609"/>
      <c r="D16" s="470"/>
      <c r="E16" s="474"/>
      <c r="F16" s="596"/>
      <c r="G16" s="597"/>
      <c r="H16" s="597"/>
      <c r="I16" s="597"/>
      <c r="J16" s="598"/>
      <c r="K16" s="475"/>
      <c r="L16" s="479" t="s">
        <v>273</v>
      </c>
      <c r="M16" s="479">
        <v>13</v>
      </c>
      <c r="N16" s="480" t="s">
        <v>510</v>
      </c>
      <c r="O16" s="481"/>
      <c r="P16" s="480" t="s">
        <v>164</v>
      </c>
      <c r="Q16" s="482"/>
      <c r="R16" s="483" t="s">
        <v>174</v>
      </c>
      <c r="S16" s="483">
        <v>1411</v>
      </c>
      <c r="T16" s="484" t="s">
        <v>510</v>
      </c>
      <c r="U16" s="483"/>
      <c r="V16" s="483" t="s">
        <v>511</v>
      </c>
      <c r="W16" s="475"/>
      <c r="X16" s="480" t="s">
        <v>174</v>
      </c>
      <c r="Y16" s="480">
        <v>1411</v>
      </c>
      <c r="Z16" s="480" t="s">
        <v>510</v>
      </c>
      <c r="AA16" s="480"/>
      <c r="AB16" s="480" t="s">
        <v>511</v>
      </c>
      <c r="AC16" s="475"/>
      <c r="AD16" s="593"/>
      <c r="AE16" s="594"/>
      <c r="AF16" s="594"/>
      <c r="AG16" s="595"/>
    </row>
    <row r="17" spans="1:33" ht="8.25" customHeight="1">
      <c r="A17" s="12"/>
      <c r="B17" s="12"/>
      <c r="C17" s="470"/>
      <c r="D17" s="470"/>
      <c r="E17" s="474"/>
      <c r="F17" s="475"/>
      <c r="G17" s="485"/>
      <c r="H17" s="486"/>
      <c r="I17" s="475"/>
      <c r="J17" s="485"/>
      <c r="K17" s="486"/>
      <c r="L17" s="475"/>
      <c r="M17" s="475"/>
      <c r="N17" s="475"/>
      <c r="O17" s="486"/>
      <c r="P17" s="475"/>
      <c r="Q17" s="475"/>
      <c r="R17" s="475"/>
      <c r="S17" s="475"/>
      <c r="T17" s="655"/>
      <c r="U17" s="546"/>
      <c r="V17" s="547"/>
      <c r="W17" s="475"/>
      <c r="X17" s="475"/>
      <c r="Y17" s="475"/>
      <c r="Z17" s="475"/>
      <c r="AA17" s="655"/>
      <c r="AB17" s="547"/>
      <c r="AC17" s="475"/>
      <c r="AD17" s="593"/>
      <c r="AE17" s="594"/>
      <c r="AF17" s="594"/>
      <c r="AG17" s="595"/>
    </row>
    <row r="18" spans="1:33" ht="20.25" customHeight="1">
      <c r="A18" s="589" t="s">
        <v>512</v>
      </c>
      <c r="B18" s="584"/>
      <c r="C18" s="585"/>
      <c r="D18" s="470"/>
      <c r="E18" s="474"/>
      <c r="F18" s="622" t="s">
        <v>513</v>
      </c>
      <c r="G18" s="591"/>
      <c r="H18" s="591"/>
      <c r="I18" s="591"/>
      <c r="J18" s="592"/>
      <c r="K18" s="486"/>
      <c r="L18" s="623" t="s">
        <v>514</v>
      </c>
      <c r="M18" s="591"/>
      <c r="N18" s="591"/>
      <c r="O18" s="591"/>
      <c r="P18" s="592"/>
      <c r="Q18" s="477"/>
      <c r="R18" s="624" t="s">
        <v>515</v>
      </c>
      <c r="S18" s="591"/>
      <c r="T18" s="591"/>
      <c r="U18" s="591"/>
      <c r="V18" s="592"/>
      <c r="W18" s="477"/>
      <c r="X18" s="652" t="s">
        <v>516</v>
      </c>
      <c r="Y18" s="591"/>
      <c r="Z18" s="591"/>
      <c r="AA18" s="591"/>
      <c r="AB18" s="592"/>
      <c r="AC18" s="475"/>
      <c r="AD18" s="593"/>
      <c r="AE18" s="594"/>
      <c r="AF18" s="594"/>
      <c r="AG18" s="595"/>
    </row>
    <row r="19" spans="1:33" ht="20.25" customHeight="1">
      <c r="A19" s="653">
        <v>340000</v>
      </c>
      <c r="B19" s="603"/>
      <c r="C19" s="604"/>
      <c r="D19" s="470"/>
      <c r="E19" s="487"/>
      <c r="F19" s="593"/>
      <c r="G19" s="594"/>
      <c r="H19" s="594"/>
      <c r="I19" s="594"/>
      <c r="J19" s="595"/>
      <c r="K19" s="475"/>
      <c r="L19" s="593"/>
      <c r="M19" s="594"/>
      <c r="N19" s="594"/>
      <c r="O19" s="594"/>
      <c r="P19" s="595"/>
      <c r="Q19" s="477"/>
      <c r="R19" s="593"/>
      <c r="S19" s="594"/>
      <c r="T19" s="594"/>
      <c r="U19" s="594"/>
      <c r="V19" s="595"/>
      <c r="W19" s="477"/>
      <c r="X19" s="593"/>
      <c r="Y19" s="594"/>
      <c r="Z19" s="594"/>
      <c r="AA19" s="594"/>
      <c r="AB19" s="595"/>
      <c r="AC19" s="475"/>
      <c r="AD19" s="593"/>
      <c r="AE19" s="594"/>
      <c r="AF19" s="594"/>
      <c r="AG19" s="595"/>
    </row>
    <row r="20" spans="1:33" ht="20.25" customHeight="1">
      <c r="A20" s="605"/>
      <c r="B20" s="594"/>
      <c r="C20" s="606"/>
      <c r="D20" s="470"/>
      <c r="E20" s="487"/>
      <c r="F20" s="593"/>
      <c r="G20" s="594"/>
      <c r="H20" s="594"/>
      <c r="I20" s="594"/>
      <c r="J20" s="595"/>
      <c r="K20" s="475"/>
      <c r="L20" s="593"/>
      <c r="M20" s="594"/>
      <c r="N20" s="594"/>
      <c r="O20" s="594"/>
      <c r="P20" s="595"/>
      <c r="Q20" s="477"/>
      <c r="R20" s="593"/>
      <c r="S20" s="594"/>
      <c r="T20" s="594"/>
      <c r="U20" s="594"/>
      <c r="V20" s="595"/>
      <c r="W20" s="477"/>
      <c r="X20" s="593"/>
      <c r="Y20" s="594"/>
      <c r="Z20" s="594"/>
      <c r="AA20" s="594"/>
      <c r="AB20" s="595"/>
      <c r="AC20" s="475"/>
      <c r="AD20" s="593"/>
      <c r="AE20" s="594"/>
      <c r="AF20" s="594"/>
      <c r="AG20" s="595"/>
    </row>
    <row r="21" spans="1:33" ht="20.25" customHeight="1">
      <c r="A21" s="605"/>
      <c r="B21" s="594"/>
      <c r="C21" s="606"/>
      <c r="D21" s="470"/>
      <c r="E21" s="487"/>
      <c r="F21" s="593"/>
      <c r="G21" s="594"/>
      <c r="H21" s="594"/>
      <c r="I21" s="594"/>
      <c r="J21" s="595"/>
      <c r="K21" s="475"/>
      <c r="L21" s="596"/>
      <c r="M21" s="597"/>
      <c r="N21" s="597"/>
      <c r="O21" s="597"/>
      <c r="P21" s="598"/>
      <c r="Q21" s="477"/>
      <c r="R21" s="596"/>
      <c r="S21" s="597"/>
      <c r="T21" s="597"/>
      <c r="U21" s="597"/>
      <c r="V21" s="598"/>
      <c r="W21" s="477"/>
      <c r="X21" s="596"/>
      <c r="Y21" s="597"/>
      <c r="Z21" s="597"/>
      <c r="AA21" s="597"/>
      <c r="AB21" s="598"/>
      <c r="AC21" s="475"/>
      <c r="AD21" s="593"/>
      <c r="AE21" s="594"/>
      <c r="AF21" s="594"/>
      <c r="AG21" s="595"/>
    </row>
    <row r="22" spans="1:33" ht="20.25" customHeight="1">
      <c r="A22" s="607"/>
      <c r="B22" s="608"/>
      <c r="C22" s="609"/>
      <c r="D22" s="12"/>
      <c r="E22" s="478"/>
      <c r="F22" s="596"/>
      <c r="G22" s="597"/>
      <c r="H22" s="597"/>
      <c r="I22" s="597"/>
      <c r="J22" s="598"/>
      <c r="K22" s="475"/>
      <c r="L22" s="479" t="s">
        <v>273</v>
      </c>
      <c r="M22" s="479">
        <v>17</v>
      </c>
      <c r="N22" s="480" t="s">
        <v>510</v>
      </c>
      <c r="O22" s="481"/>
      <c r="P22" s="480" t="s">
        <v>164</v>
      </c>
      <c r="Q22" s="475"/>
      <c r="R22" s="483" t="s">
        <v>174</v>
      </c>
      <c r="S22" s="483">
        <f>234+668+514+346</f>
        <v>1762</v>
      </c>
      <c r="T22" s="483" t="s">
        <v>510</v>
      </c>
      <c r="U22" s="483"/>
      <c r="V22" s="483" t="s">
        <v>511</v>
      </c>
      <c r="W22" s="475"/>
      <c r="X22" s="480" t="s">
        <v>174</v>
      </c>
      <c r="Y22" s="480">
        <v>1762</v>
      </c>
      <c r="Z22" s="480" t="s">
        <v>510</v>
      </c>
      <c r="AA22" s="480"/>
      <c r="AB22" s="480" t="s">
        <v>511</v>
      </c>
      <c r="AC22" s="475"/>
      <c r="AD22" s="593"/>
      <c r="AE22" s="594"/>
      <c r="AF22" s="594"/>
      <c r="AG22" s="595"/>
    </row>
    <row r="23" spans="1:33" ht="8.25" customHeight="1">
      <c r="A23" s="488"/>
      <c r="B23" s="488"/>
      <c r="C23" s="488"/>
      <c r="D23" s="470"/>
      <c r="E23" s="474"/>
      <c r="F23" s="477"/>
      <c r="G23" s="477"/>
      <c r="H23" s="477"/>
      <c r="I23" s="477"/>
      <c r="J23" s="477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593"/>
      <c r="AE23" s="594"/>
      <c r="AF23" s="594"/>
      <c r="AG23" s="595"/>
    </row>
    <row r="24" spans="1:33" ht="20.25" customHeight="1">
      <c r="A24" s="589" t="s">
        <v>517</v>
      </c>
      <c r="B24" s="584"/>
      <c r="C24" s="585"/>
      <c r="D24" s="470"/>
      <c r="E24" s="474"/>
      <c r="F24" s="622" t="s">
        <v>518</v>
      </c>
      <c r="G24" s="591"/>
      <c r="H24" s="591"/>
      <c r="I24" s="591"/>
      <c r="J24" s="592"/>
      <c r="K24" s="475"/>
      <c r="L24" s="651" t="s">
        <v>519</v>
      </c>
      <c r="M24" s="591"/>
      <c r="N24" s="591"/>
      <c r="O24" s="591"/>
      <c r="P24" s="592"/>
      <c r="Q24" s="477"/>
      <c r="R24" s="624" t="s">
        <v>520</v>
      </c>
      <c r="S24" s="591"/>
      <c r="T24" s="591"/>
      <c r="U24" s="591"/>
      <c r="V24" s="592"/>
      <c r="W24" s="477"/>
      <c r="X24" s="632" t="s">
        <v>521</v>
      </c>
      <c r="Y24" s="591"/>
      <c r="Z24" s="591"/>
      <c r="AA24" s="591"/>
      <c r="AB24" s="592"/>
      <c r="AC24" s="475"/>
      <c r="AD24" s="593"/>
      <c r="AE24" s="594"/>
      <c r="AF24" s="594"/>
      <c r="AG24" s="595"/>
    </row>
    <row r="25" spans="1:33" ht="20.25" customHeight="1">
      <c r="A25" s="602" t="s">
        <v>522</v>
      </c>
      <c r="B25" s="603"/>
      <c r="C25" s="604"/>
      <c r="D25" s="470"/>
      <c r="E25" s="474"/>
      <c r="F25" s="593"/>
      <c r="G25" s="594"/>
      <c r="H25" s="594"/>
      <c r="I25" s="594"/>
      <c r="J25" s="595"/>
      <c r="K25" s="475"/>
      <c r="L25" s="593"/>
      <c r="M25" s="594"/>
      <c r="N25" s="594"/>
      <c r="O25" s="594"/>
      <c r="P25" s="595"/>
      <c r="Q25" s="477"/>
      <c r="R25" s="593"/>
      <c r="S25" s="594"/>
      <c r="T25" s="594"/>
      <c r="U25" s="594"/>
      <c r="V25" s="595"/>
      <c r="W25" s="477"/>
      <c r="X25" s="593"/>
      <c r="Y25" s="594"/>
      <c r="Z25" s="594"/>
      <c r="AA25" s="594"/>
      <c r="AB25" s="595"/>
      <c r="AC25" s="475"/>
      <c r="AD25" s="593"/>
      <c r="AE25" s="594"/>
      <c r="AF25" s="594"/>
      <c r="AG25" s="595"/>
    </row>
    <row r="26" spans="1:33" ht="20.25" customHeight="1">
      <c r="A26" s="605"/>
      <c r="B26" s="594"/>
      <c r="C26" s="606"/>
      <c r="D26" s="470"/>
      <c r="E26" s="474"/>
      <c r="F26" s="593"/>
      <c r="G26" s="594"/>
      <c r="H26" s="594"/>
      <c r="I26" s="594"/>
      <c r="J26" s="595"/>
      <c r="K26" s="475"/>
      <c r="L26" s="593"/>
      <c r="M26" s="594"/>
      <c r="N26" s="594"/>
      <c r="O26" s="594"/>
      <c r="P26" s="595"/>
      <c r="Q26" s="477"/>
      <c r="R26" s="593"/>
      <c r="S26" s="594"/>
      <c r="T26" s="594"/>
      <c r="U26" s="594"/>
      <c r="V26" s="595"/>
      <c r="W26" s="477"/>
      <c r="X26" s="593"/>
      <c r="Y26" s="594"/>
      <c r="Z26" s="594"/>
      <c r="AA26" s="594"/>
      <c r="AB26" s="595"/>
      <c r="AC26" s="475"/>
      <c r="AD26" s="593"/>
      <c r="AE26" s="594"/>
      <c r="AF26" s="594"/>
      <c r="AG26" s="595"/>
    </row>
    <row r="27" spans="1:33" ht="20.25" customHeight="1">
      <c r="A27" s="605"/>
      <c r="B27" s="594"/>
      <c r="C27" s="606"/>
      <c r="D27" s="12"/>
      <c r="E27" s="474"/>
      <c r="F27" s="593"/>
      <c r="G27" s="594"/>
      <c r="H27" s="594"/>
      <c r="I27" s="594"/>
      <c r="J27" s="595"/>
      <c r="K27" s="475"/>
      <c r="L27" s="596"/>
      <c r="M27" s="597"/>
      <c r="N27" s="597"/>
      <c r="O27" s="597"/>
      <c r="P27" s="598"/>
      <c r="Q27" s="477"/>
      <c r="R27" s="596"/>
      <c r="S27" s="597"/>
      <c r="T27" s="597"/>
      <c r="U27" s="597"/>
      <c r="V27" s="598"/>
      <c r="W27" s="477"/>
      <c r="X27" s="596"/>
      <c r="Y27" s="597"/>
      <c r="Z27" s="597"/>
      <c r="AA27" s="597"/>
      <c r="AB27" s="598"/>
      <c r="AC27" s="475"/>
      <c r="AD27" s="593"/>
      <c r="AE27" s="594"/>
      <c r="AF27" s="594"/>
      <c r="AG27" s="595"/>
    </row>
    <row r="28" spans="1:33" ht="20.25" customHeight="1">
      <c r="A28" s="607"/>
      <c r="B28" s="608"/>
      <c r="C28" s="609"/>
      <c r="D28" s="12"/>
      <c r="E28" s="474"/>
      <c r="F28" s="596"/>
      <c r="G28" s="597"/>
      <c r="H28" s="597"/>
      <c r="I28" s="597"/>
      <c r="J28" s="598"/>
      <c r="K28" s="486"/>
      <c r="L28" s="479" t="s">
        <v>273</v>
      </c>
      <c r="M28" s="479">
        <v>5</v>
      </c>
      <c r="N28" s="480" t="s">
        <v>510</v>
      </c>
      <c r="O28" s="481"/>
      <c r="P28" s="480" t="s">
        <v>164</v>
      </c>
      <c r="Q28" s="475"/>
      <c r="R28" s="483" t="s">
        <v>174</v>
      </c>
      <c r="S28" s="483">
        <v>514</v>
      </c>
      <c r="T28" s="483" t="s">
        <v>510</v>
      </c>
      <c r="U28" s="483"/>
      <c r="V28" s="483" t="s">
        <v>511</v>
      </c>
      <c r="W28" s="475"/>
      <c r="X28" s="480" t="s">
        <v>174</v>
      </c>
      <c r="Y28" s="480">
        <v>514</v>
      </c>
      <c r="Z28" s="480" t="s">
        <v>510</v>
      </c>
      <c r="AA28" s="480"/>
      <c r="AB28" s="480"/>
      <c r="AC28" s="475"/>
      <c r="AD28" s="593"/>
      <c r="AE28" s="594"/>
      <c r="AF28" s="594"/>
      <c r="AG28" s="595"/>
    </row>
    <row r="29" spans="1:33" ht="8.25" customHeight="1">
      <c r="A29" s="488"/>
      <c r="B29" s="488"/>
      <c r="C29" s="12"/>
      <c r="D29" s="12"/>
      <c r="E29" s="474"/>
      <c r="F29" s="477"/>
      <c r="G29" s="477"/>
      <c r="H29" s="477"/>
      <c r="I29" s="477"/>
      <c r="J29" s="477"/>
      <c r="K29" s="486"/>
      <c r="L29" s="475"/>
      <c r="M29" s="475"/>
      <c r="N29" s="475"/>
      <c r="O29" s="486"/>
      <c r="P29" s="475"/>
      <c r="Q29" s="475"/>
      <c r="R29" s="475"/>
      <c r="S29" s="475"/>
      <c r="T29" s="475"/>
      <c r="U29" s="475"/>
      <c r="V29" s="475"/>
      <c r="W29" s="475"/>
      <c r="X29" s="475"/>
      <c r="Y29" s="475"/>
      <c r="Z29" s="475"/>
      <c r="AA29" s="475"/>
      <c r="AB29" s="475"/>
      <c r="AC29" s="475"/>
      <c r="AD29" s="593"/>
      <c r="AE29" s="594"/>
      <c r="AF29" s="594"/>
      <c r="AG29" s="595"/>
    </row>
    <row r="30" spans="1:33" ht="20.25" customHeight="1">
      <c r="A30" s="589" t="s">
        <v>523</v>
      </c>
      <c r="B30" s="584"/>
      <c r="C30" s="585"/>
      <c r="D30" s="12"/>
      <c r="E30" s="478"/>
      <c r="F30" s="590"/>
      <c r="G30" s="591"/>
      <c r="H30" s="591"/>
      <c r="I30" s="591"/>
      <c r="J30" s="592"/>
      <c r="K30" s="475"/>
      <c r="L30" s="599"/>
      <c r="M30" s="591"/>
      <c r="N30" s="591"/>
      <c r="O30" s="591"/>
      <c r="P30" s="592"/>
      <c r="Q30" s="475"/>
      <c r="R30" s="600"/>
      <c r="S30" s="591"/>
      <c r="T30" s="591"/>
      <c r="U30" s="591"/>
      <c r="V30" s="592"/>
      <c r="W30" s="475"/>
      <c r="X30" s="601"/>
      <c r="Y30" s="591"/>
      <c r="Z30" s="591"/>
      <c r="AA30" s="591"/>
      <c r="AB30" s="592"/>
      <c r="AC30" s="475"/>
      <c r="AD30" s="593"/>
      <c r="AE30" s="594"/>
      <c r="AF30" s="594"/>
      <c r="AG30" s="595"/>
    </row>
    <row r="31" spans="1:33" ht="20.25" customHeight="1">
      <c r="A31" s="602" t="s">
        <v>524</v>
      </c>
      <c r="B31" s="603"/>
      <c r="C31" s="604"/>
      <c r="D31" s="12"/>
      <c r="E31" s="478"/>
      <c r="F31" s="593"/>
      <c r="G31" s="594"/>
      <c r="H31" s="594"/>
      <c r="I31" s="594"/>
      <c r="J31" s="595"/>
      <c r="K31" s="475"/>
      <c r="L31" s="593"/>
      <c r="M31" s="594"/>
      <c r="N31" s="594"/>
      <c r="O31" s="594"/>
      <c r="P31" s="595"/>
      <c r="Q31" s="475"/>
      <c r="R31" s="593"/>
      <c r="S31" s="594"/>
      <c r="T31" s="594"/>
      <c r="U31" s="594"/>
      <c r="V31" s="595"/>
      <c r="W31" s="475"/>
      <c r="X31" s="593"/>
      <c r="Y31" s="594"/>
      <c r="Z31" s="594"/>
      <c r="AA31" s="594"/>
      <c r="AB31" s="595"/>
      <c r="AC31" s="475"/>
      <c r="AD31" s="596"/>
      <c r="AE31" s="597"/>
      <c r="AF31" s="597"/>
      <c r="AG31" s="598"/>
    </row>
    <row r="32" spans="1:33" ht="20.25" customHeight="1">
      <c r="A32" s="605"/>
      <c r="B32" s="594"/>
      <c r="C32" s="606"/>
      <c r="D32" s="12"/>
      <c r="E32" s="478"/>
      <c r="F32" s="593"/>
      <c r="G32" s="594"/>
      <c r="H32" s="594"/>
      <c r="I32" s="594"/>
      <c r="J32" s="595"/>
      <c r="K32" s="475"/>
      <c r="L32" s="593"/>
      <c r="M32" s="594"/>
      <c r="N32" s="594"/>
      <c r="O32" s="594"/>
      <c r="P32" s="595"/>
      <c r="Q32" s="475"/>
      <c r="R32" s="593"/>
      <c r="S32" s="594"/>
      <c r="T32" s="594"/>
      <c r="U32" s="594"/>
      <c r="V32" s="595"/>
      <c r="W32" s="475"/>
      <c r="X32" s="593"/>
      <c r="Y32" s="594"/>
      <c r="Z32" s="594"/>
      <c r="AA32" s="594"/>
      <c r="AB32" s="595"/>
      <c r="AC32" s="475"/>
      <c r="AD32" s="610" t="s">
        <v>174</v>
      </c>
      <c r="AE32" s="547"/>
      <c r="AF32" s="611" t="s">
        <v>525</v>
      </c>
      <c r="AG32" s="612"/>
    </row>
    <row r="33" spans="1:33" ht="20.25" customHeight="1">
      <c r="A33" s="605"/>
      <c r="B33" s="594"/>
      <c r="C33" s="606"/>
      <c r="D33" s="12"/>
      <c r="E33" s="478"/>
      <c r="F33" s="593"/>
      <c r="G33" s="594"/>
      <c r="H33" s="594"/>
      <c r="I33" s="594"/>
      <c r="J33" s="595"/>
      <c r="K33" s="475"/>
      <c r="L33" s="596"/>
      <c r="M33" s="597"/>
      <c r="N33" s="597"/>
      <c r="O33" s="597"/>
      <c r="P33" s="598"/>
      <c r="Q33" s="475"/>
      <c r="R33" s="596"/>
      <c r="S33" s="597"/>
      <c r="T33" s="597"/>
      <c r="U33" s="597"/>
      <c r="V33" s="598"/>
      <c r="W33" s="475"/>
      <c r="X33" s="596"/>
      <c r="Y33" s="597"/>
      <c r="Z33" s="597"/>
      <c r="AA33" s="597"/>
      <c r="AB33" s="598"/>
      <c r="AC33" s="475"/>
      <c r="AD33" s="610" t="s">
        <v>510</v>
      </c>
      <c r="AE33" s="547"/>
      <c r="AF33" s="613" t="s">
        <v>526</v>
      </c>
      <c r="AG33" s="614"/>
    </row>
    <row r="34" spans="1:33" ht="20.25" customHeight="1">
      <c r="A34" s="607"/>
      <c r="B34" s="608"/>
      <c r="C34" s="609"/>
      <c r="D34" s="12"/>
      <c r="E34" s="474"/>
      <c r="F34" s="596"/>
      <c r="G34" s="597"/>
      <c r="H34" s="597"/>
      <c r="I34" s="597"/>
      <c r="J34" s="598"/>
      <c r="K34" s="475"/>
      <c r="L34" s="479" t="s">
        <v>273</v>
      </c>
      <c r="M34" s="479"/>
      <c r="N34" s="480" t="s">
        <v>510</v>
      </c>
      <c r="O34" s="481"/>
      <c r="P34" s="480"/>
      <c r="Q34" s="475"/>
      <c r="R34" s="483" t="s">
        <v>174</v>
      </c>
      <c r="S34" s="483"/>
      <c r="T34" s="483" t="s">
        <v>510</v>
      </c>
      <c r="U34" s="483"/>
      <c r="V34" s="483"/>
      <c r="W34" s="475"/>
      <c r="X34" s="480" t="s">
        <v>174</v>
      </c>
      <c r="Y34" s="480"/>
      <c r="Z34" s="480" t="s">
        <v>510</v>
      </c>
      <c r="AA34" s="480"/>
      <c r="AB34" s="480"/>
      <c r="AC34" s="475"/>
      <c r="AD34" s="481"/>
      <c r="AE34" s="489"/>
      <c r="AF34" s="615"/>
      <c r="AG34" s="547"/>
    </row>
    <row r="35" spans="1:33" ht="8.25" customHeight="1">
      <c r="A35" s="469"/>
      <c r="B35" s="12"/>
      <c r="C35" s="12"/>
      <c r="D35" s="12"/>
      <c r="E35" s="474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8"/>
      <c r="AD35" s="478"/>
      <c r="AE35" s="478"/>
      <c r="AF35" s="478"/>
      <c r="AG35" s="478"/>
    </row>
    <row r="36" spans="1:33" ht="20.25" customHeight="1">
      <c r="A36" s="589" t="s">
        <v>527</v>
      </c>
      <c r="B36" s="584"/>
      <c r="C36" s="585"/>
      <c r="D36" s="490"/>
      <c r="E36" s="586" t="s">
        <v>528</v>
      </c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  <c r="AC36" s="587"/>
      <c r="AD36" s="587"/>
      <c r="AE36" s="587"/>
      <c r="AF36" s="587"/>
      <c r="AG36" s="588"/>
    </row>
    <row r="37" spans="1:33" ht="8.25" customHeight="1">
      <c r="A37" s="491"/>
      <c r="B37" s="491"/>
      <c r="C37" s="491"/>
      <c r="D37" s="490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487"/>
      <c r="P37" s="487"/>
      <c r="Q37" s="487"/>
      <c r="R37" s="487"/>
      <c r="S37" s="487"/>
      <c r="T37" s="487"/>
      <c r="U37" s="487"/>
      <c r="V37" s="487"/>
      <c r="W37" s="487"/>
      <c r="X37" s="487"/>
      <c r="Y37" s="487"/>
      <c r="Z37" s="487"/>
      <c r="AA37" s="487"/>
      <c r="AB37" s="487"/>
      <c r="AC37" s="487"/>
      <c r="AD37" s="487"/>
      <c r="AE37" s="487"/>
      <c r="AF37" s="487"/>
      <c r="AG37" s="487"/>
    </row>
    <row r="38" spans="1:33" ht="20.25" customHeight="1">
      <c r="A38" s="583" t="s">
        <v>529</v>
      </c>
      <c r="B38" s="584"/>
      <c r="C38" s="585"/>
      <c r="D38" s="490"/>
      <c r="E38" s="586" t="s">
        <v>530</v>
      </c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  <c r="AC38" s="587"/>
      <c r="AD38" s="587"/>
      <c r="AE38" s="587"/>
      <c r="AF38" s="587"/>
      <c r="AG38" s="588"/>
    </row>
    <row r="39" spans="1:33" ht="8.25" customHeight="1">
      <c r="A39" s="492"/>
      <c r="B39" s="492"/>
      <c r="C39" s="492"/>
      <c r="D39" s="492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87"/>
      <c r="AG39" s="487"/>
    </row>
    <row r="40" spans="1:33" ht="20.25" customHeight="1">
      <c r="A40" s="589" t="s">
        <v>531</v>
      </c>
      <c r="B40" s="584"/>
      <c r="C40" s="585"/>
      <c r="D40" s="493"/>
      <c r="E40" s="586" t="s">
        <v>532</v>
      </c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  <c r="AC40" s="587"/>
      <c r="AD40" s="587"/>
      <c r="AE40" s="587"/>
      <c r="AF40" s="587"/>
      <c r="AG40" s="588"/>
    </row>
    <row r="41" spans="1:33" ht="26.25" customHeight="1">
      <c r="A41" s="6"/>
      <c r="B41" s="6"/>
      <c r="C41" s="6"/>
      <c r="D41" s="12"/>
      <c r="E41" s="12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2"/>
      <c r="X41" s="6"/>
      <c r="Y41" s="6"/>
      <c r="Z41" s="6"/>
      <c r="AA41" s="6"/>
      <c r="AB41" s="6"/>
      <c r="AC41" s="12"/>
      <c r="AD41" s="6"/>
      <c r="AE41" s="6"/>
      <c r="AF41" s="6"/>
      <c r="AG41" s="6"/>
    </row>
    <row r="42" spans="1:33" ht="26.25" customHeight="1">
      <c r="A42" s="6"/>
      <c r="B42" s="6"/>
      <c r="C42" s="6"/>
      <c r="D42" s="12"/>
      <c r="E42" s="12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2"/>
      <c r="X42" s="6"/>
      <c r="Y42" s="6"/>
      <c r="Z42" s="6"/>
      <c r="AA42" s="6"/>
      <c r="AB42" s="6"/>
      <c r="AC42" s="12"/>
      <c r="AD42" s="6"/>
      <c r="AE42" s="6"/>
      <c r="AF42" s="6"/>
      <c r="AG42" s="6"/>
    </row>
    <row r="43" spans="1:33" ht="26.25" customHeight="1">
      <c r="A43" s="6"/>
      <c r="B43" s="6"/>
      <c r="C43" s="6"/>
      <c r="D43" s="12"/>
      <c r="E43" s="12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2"/>
      <c r="X43" s="6"/>
      <c r="Y43" s="6"/>
      <c r="Z43" s="6"/>
      <c r="AA43" s="6"/>
      <c r="AB43" s="6"/>
      <c r="AC43" s="12"/>
      <c r="AD43" s="6"/>
      <c r="AE43" s="6"/>
      <c r="AF43" s="6"/>
      <c r="AG43" s="6"/>
    </row>
    <row r="44" spans="1:33" ht="26.25" customHeight="1">
      <c r="A44" s="6"/>
      <c r="B44" s="6"/>
      <c r="C44" s="6"/>
      <c r="D44" s="12"/>
      <c r="E44" s="12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2"/>
      <c r="X44" s="6"/>
      <c r="Y44" s="6"/>
      <c r="Z44" s="6"/>
      <c r="AA44" s="6"/>
      <c r="AB44" s="6"/>
      <c r="AC44" s="12"/>
      <c r="AD44" s="6"/>
      <c r="AE44" s="6"/>
      <c r="AF44" s="6"/>
      <c r="AG44" s="6"/>
    </row>
    <row r="45" spans="1:33" ht="26.25" customHeight="1">
      <c r="A45" s="6"/>
      <c r="B45" s="6"/>
      <c r="C45" s="6"/>
      <c r="D45" s="12"/>
      <c r="E45" s="12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2"/>
      <c r="X45" s="6"/>
      <c r="Y45" s="6"/>
      <c r="Z45" s="6"/>
      <c r="AA45" s="6"/>
      <c r="AB45" s="6"/>
      <c r="AC45" s="12"/>
      <c r="AD45" s="6"/>
      <c r="AE45" s="6"/>
      <c r="AF45" s="6"/>
      <c r="AG45" s="6"/>
    </row>
    <row r="46" spans="1:33" ht="26.25" customHeight="1">
      <c r="A46" s="6"/>
      <c r="B46" s="6"/>
      <c r="C46" s="6"/>
      <c r="D46" s="12"/>
      <c r="E46" s="12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12"/>
      <c r="X46" s="6"/>
      <c r="Y46" s="6"/>
      <c r="Z46" s="6"/>
      <c r="AA46" s="6"/>
      <c r="AB46" s="6"/>
      <c r="AC46" s="12"/>
      <c r="AD46" s="6"/>
      <c r="AE46" s="6"/>
      <c r="AF46" s="6"/>
      <c r="AG46" s="6"/>
    </row>
    <row r="47" spans="1:33" ht="26.25" customHeight="1">
      <c r="A47" s="6"/>
      <c r="B47" s="6"/>
      <c r="C47" s="6"/>
      <c r="D47" s="12"/>
      <c r="E47" s="12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12"/>
      <c r="X47" s="6"/>
      <c r="Y47" s="6"/>
      <c r="Z47" s="6"/>
      <c r="AA47" s="6"/>
      <c r="AB47" s="6"/>
      <c r="AC47" s="12"/>
      <c r="AD47" s="6"/>
      <c r="AE47" s="6"/>
      <c r="AF47" s="6"/>
      <c r="AG47" s="6"/>
    </row>
    <row r="48" spans="1:33" ht="26.25" customHeight="1">
      <c r="A48" s="6"/>
      <c r="B48" s="6"/>
      <c r="C48" s="6"/>
      <c r="D48" s="12"/>
      <c r="E48" s="12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2"/>
      <c r="X48" s="6"/>
      <c r="Y48" s="6"/>
      <c r="Z48" s="6"/>
      <c r="AA48" s="6"/>
      <c r="AB48" s="6"/>
      <c r="AC48" s="12"/>
      <c r="AD48" s="6"/>
      <c r="AE48" s="6"/>
      <c r="AF48" s="6"/>
      <c r="AG48" s="6"/>
    </row>
    <row r="49" spans="1:33" ht="26.25" customHeight="1">
      <c r="A49" s="6"/>
      <c r="B49" s="6"/>
      <c r="C49" s="6"/>
      <c r="D49" s="12"/>
      <c r="E49" s="12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12"/>
      <c r="X49" s="6"/>
      <c r="Y49" s="6"/>
      <c r="Z49" s="6"/>
      <c r="AA49" s="6"/>
      <c r="AB49" s="6"/>
      <c r="AC49" s="12"/>
      <c r="AD49" s="6"/>
      <c r="AE49" s="6"/>
      <c r="AF49" s="6"/>
      <c r="AG49" s="6"/>
    </row>
    <row r="50" spans="1:33" ht="26.25" customHeight="1">
      <c r="A50" s="6"/>
      <c r="B50" s="6"/>
      <c r="C50" s="6"/>
      <c r="D50" s="12"/>
      <c r="E50" s="12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12"/>
      <c r="X50" s="6"/>
      <c r="Y50" s="6"/>
      <c r="Z50" s="6"/>
      <c r="AA50" s="6"/>
      <c r="AB50" s="6"/>
      <c r="AC50" s="12"/>
      <c r="AD50" s="6"/>
      <c r="AE50" s="6"/>
      <c r="AF50" s="6"/>
      <c r="AG50" s="6"/>
    </row>
    <row r="51" spans="1:33" ht="26.25" customHeight="1">
      <c r="A51" s="6"/>
      <c r="B51" s="6"/>
      <c r="C51" s="6"/>
      <c r="D51" s="12"/>
      <c r="E51" s="12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12"/>
      <c r="X51" s="6"/>
      <c r="Y51" s="6"/>
      <c r="Z51" s="6"/>
      <c r="AA51" s="6"/>
      <c r="AB51" s="6"/>
      <c r="AC51" s="12"/>
      <c r="AD51" s="6"/>
      <c r="AE51" s="6"/>
      <c r="AF51" s="6"/>
      <c r="AG51" s="6"/>
    </row>
    <row r="52" spans="1:33" ht="26.25" customHeight="1">
      <c r="A52" s="6"/>
      <c r="B52" s="6"/>
      <c r="C52" s="6"/>
      <c r="D52" s="12"/>
      <c r="E52" s="12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12"/>
      <c r="X52" s="6"/>
      <c r="Y52" s="6"/>
      <c r="Z52" s="6"/>
      <c r="AA52" s="6"/>
      <c r="AB52" s="6"/>
      <c r="AC52" s="12"/>
      <c r="AD52" s="6"/>
      <c r="AE52" s="6"/>
      <c r="AF52" s="6"/>
      <c r="AG52" s="6"/>
    </row>
    <row r="53" spans="1:33" ht="26.25" customHeight="1">
      <c r="A53" s="6"/>
      <c r="B53" s="6"/>
      <c r="C53" s="6"/>
      <c r="D53" s="12"/>
      <c r="E53" s="12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12"/>
      <c r="X53" s="6"/>
      <c r="Y53" s="6"/>
      <c r="Z53" s="6"/>
      <c r="AA53" s="6"/>
      <c r="AB53" s="6"/>
      <c r="AC53" s="12"/>
      <c r="AD53" s="6"/>
      <c r="AE53" s="6"/>
      <c r="AF53" s="6"/>
      <c r="AG53" s="6"/>
    </row>
    <row r="54" spans="1:33" ht="26.25" customHeight="1">
      <c r="A54" s="6"/>
      <c r="B54" s="6"/>
      <c r="C54" s="6"/>
      <c r="D54" s="12"/>
      <c r="E54" s="12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12"/>
      <c r="X54" s="6"/>
      <c r="Y54" s="6"/>
      <c r="Z54" s="6"/>
      <c r="AA54" s="6"/>
      <c r="AB54" s="6"/>
      <c r="AC54" s="12"/>
      <c r="AD54" s="6"/>
      <c r="AE54" s="6"/>
      <c r="AF54" s="6"/>
      <c r="AG54" s="6"/>
    </row>
    <row r="55" spans="1:33" ht="26.25" customHeight="1">
      <c r="A55" s="6"/>
      <c r="B55" s="6"/>
      <c r="C55" s="6"/>
      <c r="D55" s="12"/>
      <c r="E55" s="12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12"/>
      <c r="X55" s="6"/>
      <c r="Y55" s="6"/>
      <c r="Z55" s="6"/>
      <c r="AA55" s="6"/>
      <c r="AB55" s="6"/>
      <c r="AC55" s="12"/>
      <c r="AD55" s="6"/>
      <c r="AE55" s="6"/>
      <c r="AF55" s="6"/>
      <c r="AG55" s="6"/>
    </row>
    <row r="56" spans="1:33" ht="26.25" customHeight="1">
      <c r="A56" s="6"/>
      <c r="B56" s="6"/>
      <c r="C56" s="6"/>
      <c r="D56" s="12"/>
      <c r="E56" s="12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12"/>
      <c r="X56" s="6"/>
      <c r="Y56" s="6"/>
      <c r="Z56" s="6"/>
      <c r="AA56" s="6"/>
      <c r="AB56" s="6"/>
      <c r="AC56" s="12"/>
      <c r="AD56" s="6"/>
      <c r="AE56" s="6"/>
      <c r="AF56" s="6"/>
      <c r="AG56" s="6"/>
    </row>
    <row r="57" spans="1:33" ht="26.25" customHeight="1">
      <c r="A57" s="6"/>
      <c r="B57" s="6"/>
      <c r="C57" s="6"/>
      <c r="D57" s="12"/>
      <c r="E57" s="12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12"/>
      <c r="X57" s="6"/>
      <c r="Y57" s="6"/>
      <c r="Z57" s="6"/>
      <c r="AA57" s="6"/>
      <c r="AB57" s="6"/>
      <c r="AC57" s="12"/>
      <c r="AD57" s="6"/>
      <c r="AE57" s="6"/>
      <c r="AF57" s="6"/>
      <c r="AG57" s="6"/>
    </row>
    <row r="58" spans="1:33" ht="26.25" customHeight="1">
      <c r="A58" s="6"/>
      <c r="B58" s="6"/>
      <c r="C58" s="6"/>
      <c r="D58" s="12"/>
      <c r="E58" s="12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12"/>
      <c r="X58" s="6"/>
      <c r="Y58" s="6"/>
      <c r="Z58" s="6"/>
      <c r="AA58" s="6"/>
      <c r="AB58" s="6"/>
      <c r="AC58" s="12"/>
      <c r="AD58" s="6"/>
      <c r="AE58" s="6"/>
      <c r="AF58" s="6"/>
      <c r="AG58" s="6"/>
    </row>
    <row r="59" spans="1:33" ht="26.25" customHeight="1">
      <c r="A59" s="6"/>
      <c r="B59" s="6"/>
      <c r="C59" s="6"/>
      <c r="D59" s="12"/>
      <c r="E59" s="12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12"/>
      <c r="X59" s="6"/>
      <c r="Y59" s="6"/>
      <c r="Z59" s="6"/>
      <c r="AA59" s="6"/>
      <c r="AB59" s="6"/>
      <c r="AC59" s="12"/>
      <c r="AD59" s="6"/>
      <c r="AE59" s="6"/>
      <c r="AF59" s="6"/>
      <c r="AG59" s="6"/>
    </row>
    <row r="60" spans="1:33" ht="26.25" customHeight="1">
      <c r="A60" s="6"/>
      <c r="B60" s="6"/>
      <c r="C60" s="6"/>
      <c r="D60" s="12"/>
      <c r="E60" s="12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12"/>
      <c r="X60" s="6"/>
      <c r="Y60" s="6"/>
      <c r="Z60" s="6"/>
      <c r="AA60" s="6"/>
      <c r="AB60" s="6"/>
      <c r="AC60" s="12"/>
      <c r="AD60" s="6"/>
      <c r="AE60" s="6"/>
      <c r="AF60" s="6"/>
      <c r="AG60" s="6"/>
    </row>
    <row r="61" spans="1:33" ht="26.25" customHeight="1">
      <c r="A61" s="6"/>
      <c r="B61" s="6"/>
      <c r="C61" s="6"/>
      <c r="D61" s="12"/>
      <c r="E61" s="12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12"/>
      <c r="X61" s="6"/>
      <c r="Y61" s="6"/>
      <c r="Z61" s="6"/>
      <c r="AA61" s="6"/>
      <c r="AB61" s="6"/>
      <c r="AC61" s="12"/>
      <c r="AD61" s="6"/>
      <c r="AE61" s="6"/>
      <c r="AF61" s="6"/>
      <c r="AG61" s="6"/>
    </row>
    <row r="62" spans="1:33" ht="26.25" customHeight="1">
      <c r="A62" s="6"/>
      <c r="B62" s="6"/>
      <c r="C62" s="6"/>
      <c r="D62" s="12"/>
      <c r="E62" s="12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12"/>
      <c r="X62" s="6"/>
      <c r="Y62" s="6"/>
      <c r="Z62" s="6"/>
      <c r="AA62" s="6"/>
      <c r="AB62" s="6"/>
      <c r="AC62" s="12"/>
      <c r="AD62" s="6"/>
      <c r="AE62" s="6"/>
      <c r="AF62" s="6"/>
      <c r="AG62" s="6"/>
    </row>
    <row r="63" spans="1:33" ht="26.25" customHeight="1">
      <c r="A63" s="6"/>
      <c r="B63" s="6"/>
      <c r="C63" s="6"/>
      <c r="D63" s="12"/>
      <c r="E63" s="12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12"/>
      <c r="X63" s="6"/>
      <c r="Y63" s="6"/>
      <c r="Z63" s="6"/>
      <c r="AA63" s="6"/>
      <c r="AB63" s="6"/>
      <c r="AC63" s="12"/>
      <c r="AD63" s="6"/>
      <c r="AE63" s="6"/>
      <c r="AF63" s="6"/>
      <c r="AG63" s="6"/>
    </row>
    <row r="64" spans="1:33" ht="26.25" customHeight="1">
      <c r="A64" s="6"/>
      <c r="B64" s="6"/>
      <c r="C64" s="6"/>
      <c r="D64" s="12"/>
      <c r="E64" s="12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12"/>
      <c r="X64" s="6"/>
      <c r="Y64" s="6"/>
      <c r="Z64" s="6"/>
      <c r="AA64" s="6"/>
      <c r="AB64" s="6"/>
      <c r="AC64" s="12"/>
      <c r="AD64" s="6"/>
      <c r="AE64" s="6"/>
      <c r="AF64" s="6"/>
      <c r="AG64" s="6"/>
    </row>
    <row r="65" spans="1:33" ht="26.25" customHeight="1">
      <c r="A65" s="6"/>
      <c r="B65" s="6"/>
      <c r="C65" s="6"/>
      <c r="D65" s="12"/>
      <c r="E65" s="12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12"/>
      <c r="X65" s="6"/>
      <c r="Y65" s="6"/>
      <c r="Z65" s="6"/>
      <c r="AA65" s="6"/>
      <c r="AB65" s="6"/>
      <c r="AC65" s="12"/>
      <c r="AD65" s="6"/>
      <c r="AE65" s="6"/>
      <c r="AF65" s="6"/>
      <c r="AG65" s="6"/>
    </row>
    <row r="66" spans="1:33" ht="26.25" customHeight="1">
      <c r="A66" s="6"/>
      <c r="B66" s="6"/>
      <c r="C66" s="6"/>
      <c r="D66" s="12"/>
      <c r="E66" s="12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12"/>
      <c r="X66" s="6"/>
      <c r="Y66" s="6"/>
      <c r="Z66" s="6"/>
      <c r="AA66" s="6"/>
      <c r="AB66" s="6"/>
      <c r="AC66" s="12"/>
      <c r="AD66" s="6"/>
      <c r="AE66" s="6"/>
      <c r="AF66" s="6"/>
      <c r="AG66" s="6"/>
    </row>
    <row r="67" spans="1:33" ht="26.25" customHeight="1">
      <c r="A67" s="6"/>
      <c r="B67" s="6"/>
      <c r="C67" s="6"/>
      <c r="D67" s="12"/>
      <c r="E67" s="12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12"/>
      <c r="X67" s="6"/>
      <c r="Y67" s="6"/>
      <c r="Z67" s="6"/>
      <c r="AA67" s="6"/>
      <c r="AB67" s="6"/>
      <c r="AC67" s="12"/>
      <c r="AD67" s="6"/>
      <c r="AE67" s="6"/>
      <c r="AF67" s="6"/>
      <c r="AG67" s="6"/>
    </row>
    <row r="68" spans="1:33" ht="26.25" customHeight="1">
      <c r="A68" s="6"/>
      <c r="B68" s="6"/>
      <c r="C68" s="6"/>
      <c r="D68" s="12"/>
      <c r="E68" s="12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12"/>
      <c r="X68" s="6"/>
      <c r="Y68" s="6"/>
      <c r="Z68" s="6"/>
      <c r="AA68" s="6"/>
      <c r="AB68" s="6"/>
      <c r="AC68" s="12"/>
      <c r="AD68" s="6"/>
      <c r="AE68" s="6"/>
      <c r="AF68" s="6"/>
      <c r="AG68" s="6"/>
    </row>
    <row r="69" spans="1:33" ht="26.25" customHeight="1">
      <c r="A69" s="6"/>
      <c r="B69" s="6"/>
      <c r="C69" s="6"/>
      <c r="D69" s="12"/>
      <c r="E69" s="12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12"/>
      <c r="X69" s="6"/>
      <c r="Y69" s="6"/>
      <c r="Z69" s="6"/>
      <c r="AA69" s="6"/>
      <c r="AB69" s="6"/>
      <c r="AC69" s="12"/>
      <c r="AD69" s="6"/>
      <c r="AE69" s="6"/>
      <c r="AF69" s="6"/>
      <c r="AG69" s="6"/>
    </row>
    <row r="70" spans="1:33" ht="26.25" customHeight="1">
      <c r="A70" s="6"/>
      <c r="B70" s="6"/>
      <c r="C70" s="6"/>
      <c r="D70" s="12"/>
      <c r="E70" s="12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12"/>
      <c r="X70" s="6"/>
      <c r="Y70" s="6"/>
      <c r="Z70" s="6"/>
      <c r="AA70" s="6"/>
      <c r="AB70" s="6"/>
      <c r="AC70" s="12"/>
      <c r="AD70" s="6"/>
      <c r="AE70" s="6"/>
      <c r="AF70" s="6"/>
      <c r="AG70" s="6"/>
    </row>
    <row r="71" spans="1:33" ht="26.25" customHeight="1">
      <c r="A71" s="6"/>
      <c r="B71" s="6"/>
      <c r="C71" s="6"/>
      <c r="D71" s="12"/>
      <c r="E71" s="12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12"/>
      <c r="X71" s="6"/>
      <c r="Y71" s="6"/>
      <c r="Z71" s="6"/>
      <c r="AA71" s="6"/>
      <c r="AB71" s="6"/>
      <c r="AC71" s="12"/>
      <c r="AD71" s="6"/>
      <c r="AE71" s="6"/>
      <c r="AF71" s="6"/>
      <c r="AG71" s="6"/>
    </row>
    <row r="72" spans="1:33" ht="26.25" customHeight="1">
      <c r="A72" s="6"/>
      <c r="B72" s="6"/>
      <c r="C72" s="6"/>
      <c r="D72" s="12"/>
      <c r="E72" s="1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12"/>
      <c r="X72" s="6"/>
      <c r="Y72" s="6"/>
      <c r="Z72" s="6"/>
      <c r="AA72" s="6"/>
      <c r="AB72" s="6"/>
      <c r="AC72" s="12"/>
      <c r="AD72" s="6"/>
      <c r="AE72" s="6"/>
      <c r="AF72" s="6"/>
      <c r="AG72" s="6"/>
    </row>
    <row r="73" spans="1:33" ht="26.25" customHeight="1">
      <c r="A73" s="6"/>
      <c r="B73" s="6"/>
      <c r="C73" s="6"/>
      <c r="D73" s="12"/>
      <c r="E73" s="12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12"/>
      <c r="X73" s="6"/>
      <c r="Y73" s="6"/>
      <c r="Z73" s="6"/>
      <c r="AA73" s="6"/>
      <c r="AB73" s="6"/>
      <c r="AC73" s="12"/>
      <c r="AD73" s="6"/>
      <c r="AE73" s="6"/>
      <c r="AF73" s="6"/>
      <c r="AG73" s="6"/>
    </row>
    <row r="74" spans="1:33" ht="26.25" customHeight="1">
      <c r="A74" s="6"/>
      <c r="B74" s="6"/>
      <c r="C74" s="6"/>
      <c r="D74" s="12"/>
      <c r="E74" s="12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12"/>
      <c r="X74" s="6"/>
      <c r="Y74" s="6"/>
      <c r="Z74" s="6"/>
      <c r="AA74" s="6"/>
      <c r="AB74" s="6"/>
      <c r="AC74" s="12"/>
      <c r="AD74" s="6"/>
      <c r="AE74" s="6"/>
      <c r="AF74" s="6"/>
      <c r="AG74" s="6"/>
    </row>
    <row r="75" spans="1:33" ht="26.25" customHeight="1">
      <c r="A75" s="6"/>
      <c r="B75" s="6"/>
      <c r="C75" s="6"/>
      <c r="D75" s="12"/>
      <c r="E75" s="1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12"/>
      <c r="X75" s="6"/>
      <c r="Y75" s="6"/>
      <c r="Z75" s="6"/>
      <c r="AA75" s="6"/>
      <c r="AB75" s="6"/>
      <c r="AC75" s="12"/>
      <c r="AD75" s="6"/>
      <c r="AE75" s="6"/>
      <c r="AF75" s="6"/>
      <c r="AG75" s="6"/>
    </row>
    <row r="76" spans="1:33" ht="26.25" customHeight="1">
      <c r="A76" s="6"/>
      <c r="B76" s="6"/>
      <c r="C76" s="6"/>
      <c r="D76" s="12"/>
      <c r="E76" s="1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12"/>
      <c r="X76" s="6"/>
      <c r="Y76" s="6"/>
      <c r="Z76" s="6"/>
      <c r="AA76" s="6"/>
      <c r="AB76" s="6"/>
      <c r="AC76" s="12"/>
      <c r="AD76" s="6"/>
      <c r="AE76" s="6"/>
      <c r="AF76" s="6"/>
      <c r="AG76" s="6"/>
    </row>
    <row r="77" spans="1:33" ht="26.25" customHeight="1">
      <c r="A77" s="6"/>
      <c r="B77" s="6"/>
      <c r="C77" s="6"/>
      <c r="D77" s="12"/>
      <c r="E77" s="1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12"/>
      <c r="X77" s="6"/>
      <c r="Y77" s="6"/>
      <c r="Z77" s="6"/>
      <c r="AA77" s="6"/>
      <c r="AB77" s="6"/>
      <c r="AC77" s="12"/>
      <c r="AD77" s="6"/>
      <c r="AE77" s="6"/>
      <c r="AF77" s="6"/>
      <c r="AG77" s="6"/>
    </row>
    <row r="78" spans="1:33" ht="26.25" customHeight="1">
      <c r="A78" s="6"/>
      <c r="B78" s="6"/>
      <c r="C78" s="6"/>
      <c r="D78" s="12"/>
      <c r="E78" s="12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12"/>
      <c r="X78" s="6"/>
      <c r="Y78" s="6"/>
      <c r="Z78" s="6"/>
      <c r="AA78" s="6"/>
      <c r="AB78" s="6"/>
      <c r="AC78" s="12"/>
      <c r="AD78" s="6"/>
      <c r="AE78" s="6"/>
      <c r="AF78" s="6"/>
      <c r="AG78" s="6"/>
    </row>
    <row r="79" spans="1:33" ht="26.25" customHeight="1">
      <c r="A79" s="6"/>
      <c r="B79" s="6"/>
      <c r="C79" s="6"/>
      <c r="D79" s="12"/>
      <c r="E79" s="12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12"/>
      <c r="X79" s="6"/>
      <c r="Y79" s="6"/>
      <c r="Z79" s="6"/>
      <c r="AA79" s="6"/>
      <c r="AB79" s="6"/>
      <c r="AC79" s="12"/>
      <c r="AD79" s="6"/>
      <c r="AE79" s="6"/>
      <c r="AF79" s="6"/>
      <c r="AG79" s="6"/>
    </row>
    <row r="80" spans="1:33" ht="26.25" customHeight="1">
      <c r="A80" s="6"/>
      <c r="B80" s="6"/>
      <c r="C80" s="6"/>
      <c r="D80" s="12"/>
      <c r="E80" s="12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12"/>
      <c r="X80" s="6"/>
      <c r="Y80" s="6"/>
      <c r="Z80" s="6"/>
      <c r="AA80" s="6"/>
      <c r="AB80" s="6"/>
      <c r="AC80" s="12"/>
      <c r="AD80" s="6"/>
      <c r="AE80" s="6"/>
      <c r="AF80" s="6"/>
      <c r="AG80" s="6"/>
    </row>
    <row r="81" spans="1:33" ht="26.25" customHeight="1">
      <c r="A81" s="6"/>
      <c r="B81" s="6"/>
      <c r="C81" s="6"/>
      <c r="D81" s="12"/>
      <c r="E81" s="12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12"/>
      <c r="X81" s="6"/>
      <c r="Y81" s="6"/>
      <c r="Z81" s="6"/>
      <c r="AA81" s="6"/>
      <c r="AB81" s="6"/>
      <c r="AC81" s="12"/>
      <c r="AD81" s="6"/>
      <c r="AE81" s="6"/>
      <c r="AF81" s="6"/>
      <c r="AG81" s="6"/>
    </row>
    <row r="82" spans="1:33" ht="26.25" customHeight="1">
      <c r="A82" s="6"/>
      <c r="B82" s="6"/>
      <c r="C82" s="6"/>
      <c r="D82" s="12"/>
      <c r="E82" s="12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12"/>
      <c r="X82" s="6"/>
      <c r="Y82" s="6"/>
      <c r="Z82" s="6"/>
      <c r="AA82" s="6"/>
      <c r="AB82" s="6"/>
      <c r="AC82" s="12"/>
      <c r="AD82" s="6"/>
      <c r="AE82" s="6"/>
      <c r="AF82" s="6"/>
      <c r="AG82" s="6"/>
    </row>
    <row r="83" spans="1:33" ht="26.25" customHeight="1">
      <c r="A83" s="6"/>
      <c r="B83" s="6"/>
      <c r="C83" s="6"/>
      <c r="D83" s="12"/>
      <c r="E83" s="12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2"/>
      <c r="X83" s="6"/>
      <c r="Y83" s="6"/>
      <c r="Z83" s="6"/>
      <c r="AA83" s="6"/>
      <c r="AB83" s="6"/>
      <c r="AC83" s="12"/>
      <c r="AD83" s="6"/>
      <c r="AE83" s="6"/>
      <c r="AF83" s="6"/>
      <c r="AG83" s="6"/>
    </row>
    <row r="84" spans="1:33" ht="26.25" customHeight="1">
      <c r="A84" s="6"/>
      <c r="B84" s="6"/>
      <c r="C84" s="6"/>
      <c r="D84" s="12"/>
      <c r="E84" s="12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2"/>
      <c r="X84" s="6"/>
      <c r="Y84" s="6"/>
      <c r="Z84" s="6"/>
      <c r="AA84" s="6"/>
      <c r="AB84" s="6"/>
      <c r="AC84" s="12"/>
      <c r="AD84" s="6"/>
      <c r="AE84" s="6"/>
      <c r="AF84" s="6"/>
      <c r="AG84" s="6"/>
    </row>
    <row r="85" spans="1:33" ht="26.25" customHeight="1">
      <c r="A85" s="6"/>
      <c r="B85" s="6"/>
      <c r="C85" s="6"/>
      <c r="D85" s="12"/>
      <c r="E85" s="12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12"/>
      <c r="X85" s="6"/>
      <c r="Y85" s="6"/>
      <c r="Z85" s="6"/>
      <c r="AA85" s="6"/>
      <c r="AB85" s="6"/>
      <c r="AC85" s="12"/>
      <c r="AD85" s="6"/>
      <c r="AE85" s="6"/>
      <c r="AF85" s="6"/>
      <c r="AG85" s="6"/>
    </row>
    <row r="86" spans="1:33" ht="26.25" customHeight="1">
      <c r="A86" s="6"/>
      <c r="B86" s="6"/>
      <c r="C86" s="6"/>
      <c r="D86" s="12"/>
      <c r="E86" s="12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12"/>
      <c r="X86" s="6"/>
      <c r="Y86" s="6"/>
      <c r="Z86" s="6"/>
      <c r="AA86" s="6"/>
      <c r="AB86" s="6"/>
      <c r="AC86" s="12"/>
      <c r="AD86" s="6"/>
      <c r="AE86" s="6"/>
      <c r="AF86" s="6"/>
      <c r="AG86" s="6"/>
    </row>
    <row r="87" spans="1:33" ht="26.25" customHeight="1">
      <c r="A87" s="6"/>
      <c r="B87" s="6"/>
      <c r="C87" s="6"/>
      <c r="D87" s="12"/>
      <c r="E87" s="12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12"/>
      <c r="X87" s="6"/>
      <c r="Y87" s="6"/>
      <c r="Z87" s="6"/>
      <c r="AA87" s="6"/>
      <c r="AB87" s="6"/>
      <c r="AC87" s="12"/>
      <c r="AD87" s="6"/>
      <c r="AE87" s="6"/>
      <c r="AF87" s="6"/>
      <c r="AG87" s="6"/>
    </row>
    <row r="88" spans="1:33" ht="26.25" customHeight="1">
      <c r="A88" s="6"/>
      <c r="B88" s="6"/>
      <c r="C88" s="6"/>
      <c r="D88" s="12"/>
      <c r="E88" s="12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12"/>
      <c r="X88" s="6"/>
      <c r="Y88" s="6"/>
      <c r="Z88" s="6"/>
      <c r="AA88" s="6"/>
      <c r="AB88" s="6"/>
      <c r="AC88" s="12"/>
      <c r="AD88" s="6"/>
      <c r="AE88" s="6"/>
      <c r="AF88" s="6"/>
      <c r="AG88" s="6"/>
    </row>
    <row r="89" spans="1:33" ht="26.25" customHeight="1">
      <c r="A89" s="6"/>
      <c r="B89" s="6"/>
      <c r="C89" s="6"/>
      <c r="D89" s="12"/>
      <c r="E89" s="12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12"/>
      <c r="X89" s="6"/>
      <c r="Y89" s="6"/>
      <c r="Z89" s="6"/>
      <c r="AA89" s="6"/>
      <c r="AB89" s="6"/>
      <c r="AC89" s="12"/>
      <c r="AD89" s="6"/>
      <c r="AE89" s="6"/>
      <c r="AF89" s="6"/>
      <c r="AG89" s="6"/>
    </row>
    <row r="90" spans="1:33" ht="26.25" customHeight="1">
      <c r="A90" s="6"/>
      <c r="B90" s="6"/>
      <c r="C90" s="6"/>
      <c r="D90" s="12"/>
      <c r="E90" s="12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12"/>
      <c r="X90" s="6"/>
      <c r="Y90" s="6"/>
      <c r="Z90" s="6"/>
      <c r="AA90" s="6"/>
      <c r="AB90" s="6"/>
      <c r="AC90" s="12"/>
      <c r="AD90" s="6"/>
      <c r="AE90" s="6"/>
      <c r="AF90" s="6"/>
      <c r="AG90" s="6"/>
    </row>
    <row r="91" spans="1:33" ht="26.25" customHeight="1">
      <c r="A91" s="6"/>
      <c r="B91" s="6"/>
      <c r="C91" s="6"/>
      <c r="D91" s="12"/>
      <c r="E91" s="1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12"/>
      <c r="X91" s="6"/>
      <c r="Y91" s="6"/>
      <c r="Z91" s="6"/>
      <c r="AA91" s="6"/>
      <c r="AB91" s="6"/>
      <c r="AC91" s="12"/>
      <c r="AD91" s="6"/>
      <c r="AE91" s="6"/>
      <c r="AF91" s="6"/>
      <c r="AG91" s="6"/>
    </row>
    <row r="92" spans="1:33" ht="26.25" customHeight="1">
      <c r="A92" s="6"/>
      <c r="B92" s="6"/>
      <c r="C92" s="6"/>
      <c r="D92" s="12"/>
      <c r="E92" s="12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12"/>
      <c r="X92" s="6"/>
      <c r="Y92" s="6"/>
      <c r="Z92" s="6"/>
      <c r="AA92" s="6"/>
      <c r="AB92" s="6"/>
      <c r="AC92" s="12"/>
      <c r="AD92" s="6"/>
      <c r="AE92" s="6"/>
      <c r="AF92" s="6"/>
      <c r="AG92" s="6"/>
    </row>
    <row r="93" spans="1:33" ht="26.25" customHeight="1">
      <c r="A93" s="6"/>
      <c r="B93" s="6"/>
      <c r="C93" s="6"/>
      <c r="D93" s="12"/>
      <c r="E93" s="12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12"/>
      <c r="X93" s="6"/>
      <c r="Y93" s="6"/>
      <c r="Z93" s="6"/>
      <c r="AA93" s="6"/>
      <c r="AB93" s="6"/>
      <c r="AC93" s="12"/>
      <c r="AD93" s="6"/>
      <c r="AE93" s="6"/>
      <c r="AF93" s="6"/>
      <c r="AG93" s="6"/>
    </row>
    <row r="94" spans="1:33" ht="26.25" customHeight="1">
      <c r="A94" s="6"/>
      <c r="B94" s="6"/>
      <c r="C94" s="6"/>
      <c r="D94" s="12"/>
      <c r="E94" s="12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12"/>
      <c r="X94" s="6"/>
      <c r="Y94" s="6"/>
      <c r="Z94" s="6"/>
      <c r="AA94" s="6"/>
      <c r="AB94" s="6"/>
      <c r="AC94" s="12"/>
      <c r="AD94" s="6"/>
      <c r="AE94" s="6"/>
      <c r="AF94" s="6"/>
      <c r="AG94" s="6"/>
    </row>
    <row r="95" spans="1:33" ht="26.25" customHeight="1">
      <c r="A95" s="6"/>
      <c r="B95" s="6"/>
      <c r="C95" s="6"/>
      <c r="D95" s="12"/>
      <c r="E95" s="12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12"/>
      <c r="X95" s="6"/>
      <c r="Y95" s="6"/>
      <c r="Z95" s="6"/>
      <c r="AA95" s="6"/>
      <c r="AB95" s="6"/>
      <c r="AC95" s="12"/>
      <c r="AD95" s="6"/>
      <c r="AE95" s="6"/>
      <c r="AF95" s="6"/>
      <c r="AG95" s="6"/>
    </row>
    <row r="96" spans="1:33" ht="26.25" customHeight="1">
      <c r="A96" s="6"/>
      <c r="B96" s="6"/>
      <c r="C96" s="6"/>
      <c r="D96" s="12"/>
      <c r="E96" s="12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12"/>
      <c r="X96" s="6"/>
      <c r="Y96" s="6"/>
      <c r="Z96" s="6"/>
      <c r="AA96" s="6"/>
      <c r="AB96" s="6"/>
      <c r="AC96" s="12"/>
      <c r="AD96" s="6"/>
      <c r="AE96" s="6"/>
      <c r="AF96" s="6"/>
      <c r="AG96" s="6"/>
    </row>
    <row r="97" spans="1:33" ht="26.25" customHeight="1">
      <c r="A97" s="6"/>
      <c r="B97" s="6"/>
      <c r="C97" s="6"/>
      <c r="D97" s="12"/>
      <c r="E97" s="12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12"/>
      <c r="X97" s="6"/>
      <c r="Y97" s="6"/>
      <c r="Z97" s="6"/>
      <c r="AA97" s="6"/>
      <c r="AB97" s="6"/>
      <c r="AC97" s="12"/>
      <c r="AD97" s="6"/>
      <c r="AE97" s="6"/>
      <c r="AF97" s="6"/>
      <c r="AG97" s="6"/>
    </row>
    <row r="98" spans="1:33" ht="26.25" customHeight="1">
      <c r="A98" s="6"/>
      <c r="B98" s="6"/>
      <c r="C98" s="6"/>
      <c r="D98" s="12"/>
      <c r="E98" s="12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12"/>
      <c r="X98" s="6"/>
      <c r="Y98" s="6"/>
      <c r="Z98" s="6"/>
      <c r="AA98" s="6"/>
      <c r="AB98" s="6"/>
      <c r="AC98" s="12"/>
      <c r="AD98" s="6"/>
      <c r="AE98" s="6"/>
      <c r="AF98" s="6"/>
      <c r="AG98" s="6"/>
    </row>
    <row r="99" spans="1:33" ht="26.25" customHeight="1">
      <c r="A99" s="6"/>
      <c r="B99" s="6"/>
      <c r="C99" s="6"/>
      <c r="D99" s="12"/>
      <c r="E99" s="12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12"/>
      <c r="X99" s="6"/>
      <c r="Y99" s="6"/>
      <c r="Z99" s="6"/>
      <c r="AA99" s="6"/>
      <c r="AB99" s="6"/>
      <c r="AC99" s="12"/>
      <c r="AD99" s="6"/>
      <c r="AE99" s="6"/>
      <c r="AF99" s="6"/>
      <c r="AG99" s="6"/>
    </row>
    <row r="100" spans="1:33" ht="26.25" customHeight="1">
      <c r="A100" s="6"/>
      <c r="B100" s="6"/>
      <c r="C100" s="6"/>
      <c r="D100" s="12"/>
      <c r="E100" s="1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12"/>
      <c r="X100" s="6"/>
      <c r="Y100" s="6"/>
      <c r="Z100" s="6"/>
      <c r="AA100" s="6"/>
      <c r="AB100" s="6"/>
      <c r="AC100" s="12"/>
      <c r="AD100" s="6"/>
      <c r="AE100" s="6"/>
      <c r="AF100" s="6"/>
      <c r="AG100" s="6"/>
    </row>
    <row r="101" spans="1:33" ht="26.25" customHeight="1">
      <c r="A101" s="6"/>
      <c r="B101" s="6"/>
      <c r="C101" s="6"/>
      <c r="D101" s="12"/>
      <c r="E101" s="12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12"/>
      <c r="X101" s="6"/>
      <c r="Y101" s="6"/>
      <c r="Z101" s="6"/>
      <c r="AA101" s="6"/>
      <c r="AB101" s="6"/>
      <c r="AC101" s="12"/>
      <c r="AD101" s="6"/>
      <c r="AE101" s="6"/>
      <c r="AF101" s="6"/>
      <c r="AG101" s="6"/>
    </row>
    <row r="102" spans="1:33" ht="26.25" customHeight="1">
      <c r="A102" s="6"/>
      <c r="B102" s="6"/>
      <c r="C102" s="6"/>
      <c r="D102" s="12"/>
      <c r="E102" s="1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12"/>
      <c r="X102" s="6"/>
      <c r="Y102" s="6"/>
      <c r="Z102" s="6"/>
      <c r="AA102" s="6"/>
      <c r="AB102" s="6"/>
      <c r="AC102" s="12"/>
      <c r="AD102" s="6"/>
      <c r="AE102" s="6"/>
      <c r="AF102" s="6"/>
      <c r="AG102" s="6"/>
    </row>
    <row r="103" spans="1:33" ht="26.25" customHeight="1">
      <c r="A103" s="6"/>
      <c r="B103" s="6"/>
      <c r="C103" s="6"/>
      <c r="D103" s="12"/>
      <c r="E103" s="1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12"/>
      <c r="X103" s="6"/>
      <c r="Y103" s="6"/>
      <c r="Z103" s="6"/>
      <c r="AA103" s="6"/>
      <c r="AB103" s="6"/>
      <c r="AC103" s="12"/>
      <c r="AD103" s="6"/>
      <c r="AE103" s="6"/>
      <c r="AF103" s="6"/>
      <c r="AG103" s="6"/>
    </row>
    <row r="104" spans="1:33" ht="26.25" customHeight="1">
      <c r="A104" s="6"/>
      <c r="B104" s="6"/>
      <c r="C104" s="6"/>
      <c r="D104" s="12"/>
      <c r="E104" s="1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12"/>
      <c r="X104" s="6"/>
      <c r="Y104" s="6"/>
      <c r="Z104" s="6"/>
      <c r="AA104" s="6"/>
      <c r="AB104" s="6"/>
      <c r="AC104" s="12"/>
      <c r="AD104" s="6"/>
      <c r="AE104" s="6"/>
      <c r="AF104" s="6"/>
      <c r="AG104" s="6"/>
    </row>
    <row r="105" spans="1:33" ht="26.25" customHeight="1">
      <c r="A105" s="6"/>
      <c r="B105" s="6"/>
      <c r="C105" s="6"/>
      <c r="D105" s="12"/>
      <c r="E105" s="1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12"/>
      <c r="X105" s="6"/>
      <c r="Y105" s="6"/>
      <c r="Z105" s="6"/>
      <c r="AA105" s="6"/>
      <c r="AB105" s="6"/>
      <c r="AC105" s="12"/>
      <c r="AD105" s="6"/>
      <c r="AE105" s="6"/>
      <c r="AF105" s="6"/>
      <c r="AG105" s="6"/>
    </row>
    <row r="106" spans="1:33" ht="26.25" customHeight="1">
      <c r="A106" s="6"/>
      <c r="B106" s="6"/>
      <c r="C106" s="6"/>
      <c r="D106" s="12"/>
      <c r="E106" s="1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12"/>
      <c r="X106" s="6"/>
      <c r="Y106" s="6"/>
      <c r="Z106" s="6"/>
      <c r="AA106" s="6"/>
      <c r="AB106" s="6"/>
      <c r="AC106" s="12"/>
      <c r="AD106" s="6"/>
      <c r="AE106" s="6"/>
      <c r="AF106" s="6"/>
      <c r="AG106" s="6"/>
    </row>
    <row r="107" spans="1:33" ht="26.25" customHeight="1">
      <c r="A107" s="6"/>
      <c r="B107" s="6"/>
      <c r="C107" s="6"/>
      <c r="D107" s="12"/>
      <c r="E107" s="1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12"/>
      <c r="X107" s="6"/>
      <c r="Y107" s="6"/>
      <c r="Z107" s="6"/>
      <c r="AA107" s="6"/>
      <c r="AB107" s="6"/>
      <c r="AC107" s="12"/>
      <c r="AD107" s="6"/>
      <c r="AE107" s="6"/>
      <c r="AF107" s="6"/>
      <c r="AG107" s="6"/>
    </row>
    <row r="108" spans="1:33" ht="26.25" customHeight="1">
      <c r="A108" s="6"/>
      <c r="B108" s="6"/>
      <c r="C108" s="6"/>
      <c r="D108" s="12"/>
      <c r="E108" s="12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12"/>
      <c r="X108" s="6"/>
      <c r="Y108" s="6"/>
      <c r="Z108" s="6"/>
      <c r="AA108" s="6"/>
      <c r="AB108" s="6"/>
      <c r="AC108" s="12"/>
      <c r="AD108" s="6"/>
      <c r="AE108" s="6"/>
      <c r="AF108" s="6"/>
      <c r="AG108" s="6"/>
    </row>
    <row r="109" spans="1:33" ht="26.25" customHeight="1">
      <c r="A109" s="6"/>
      <c r="B109" s="6"/>
      <c r="C109" s="6"/>
      <c r="D109" s="12"/>
      <c r="E109" s="12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12"/>
      <c r="X109" s="6"/>
      <c r="Y109" s="6"/>
      <c r="Z109" s="6"/>
      <c r="AA109" s="6"/>
      <c r="AB109" s="6"/>
      <c r="AC109" s="12"/>
      <c r="AD109" s="6"/>
      <c r="AE109" s="6"/>
      <c r="AF109" s="6"/>
      <c r="AG109" s="6"/>
    </row>
    <row r="110" spans="1:33" ht="26.25" customHeight="1">
      <c r="A110" s="6"/>
      <c r="B110" s="6"/>
      <c r="C110" s="6"/>
      <c r="D110" s="12"/>
      <c r="E110" s="12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12"/>
      <c r="X110" s="6"/>
      <c r="Y110" s="6"/>
      <c r="Z110" s="6"/>
      <c r="AA110" s="6"/>
      <c r="AB110" s="6"/>
      <c r="AC110" s="12"/>
      <c r="AD110" s="6"/>
      <c r="AE110" s="6"/>
      <c r="AF110" s="6"/>
      <c r="AG110" s="6"/>
    </row>
    <row r="111" spans="1:33" ht="26.25" customHeight="1">
      <c r="A111" s="6"/>
      <c r="B111" s="6"/>
      <c r="C111" s="6"/>
      <c r="D111" s="12"/>
      <c r="E111" s="12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12"/>
      <c r="X111" s="6"/>
      <c r="Y111" s="6"/>
      <c r="Z111" s="6"/>
      <c r="AA111" s="6"/>
      <c r="AB111" s="6"/>
      <c r="AC111" s="12"/>
      <c r="AD111" s="6"/>
      <c r="AE111" s="6"/>
      <c r="AF111" s="6"/>
      <c r="AG111" s="6"/>
    </row>
    <row r="112" spans="1:33" ht="26.25" customHeight="1">
      <c r="A112" s="6"/>
      <c r="B112" s="6"/>
      <c r="C112" s="6"/>
      <c r="D112" s="12"/>
      <c r="E112" s="12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12"/>
      <c r="X112" s="6"/>
      <c r="Y112" s="6"/>
      <c r="Z112" s="6"/>
      <c r="AA112" s="6"/>
      <c r="AB112" s="6"/>
      <c r="AC112" s="12"/>
      <c r="AD112" s="6"/>
      <c r="AE112" s="6"/>
      <c r="AF112" s="6"/>
      <c r="AG112" s="6"/>
    </row>
    <row r="113" spans="1:33" ht="26.25" customHeight="1">
      <c r="A113" s="6"/>
      <c r="B113" s="6"/>
      <c r="C113" s="6"/>
      <c r="D113" s="12"/>
      <c r="E113" s="12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12"/>
      <c r="X113" s="6"/>
      <c r="Y113" s="6"/>
      <c r="Z113" s="6"/>
      <c r="AA113" s="6"/>
      <c r="AB113" s="6"/>
      <c r="AC113" s="12"/>
      <c r="AD113" s="6"/>
      <c r="AE113" s="6"/>
      <c r="AF113" s="6"/>
      <c r="AG113" s="6"/>
    </row>
    <row r="114" spans="1:33" ht="26.25" customHeight="1">
      <c r="A114" s="6"/>
      <c r="B114" s="6"/>
      <c r="C114" s="6"/>
      <c r="D114" s="12"/>
      <c r="E114" s="12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12"/>
      <c r="X114" s="6"/>
      <c r="Y114" s="6"/>
      <c r="Z114" s="6"/>
      <c r="AA114" s="6"/>
      <c r="AB114" s="6"/>
      <c r="AC114" s="12"/>
      <c r="AD114" s="6"/>
      <c r="AE114" s="6"/>
      <c r="AF114" s="6"/>
      <c r="AG114" s="6"/>
    </row>
    <row r="115" spans="1:33" ht="26.25" customHeight="1">
      <c r="A115" s="6"/>
      <c r="B115" s="6"/>
      <c r="C115" s="6"/>
      <c r="D115" s="12"/>
      <c r="E115" s="12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12"/>
      <c r="X115" s="6"/>
      <c r="Y115" s="6"/>
      <c r="Z115" s="6"/>
      <c r="AA115" s="6"/>
      <c r="AB115" s="6"/>
      <c r="AC115" s="12"/>
      <c r="AD115" s="6"/>
      <c r="AE115" s="6"/>
      <c r="AF115" s="6"/>
      <c r="AG115" s="6"/>
    </row>
    <row r="116" spans="1:33" ht="26.25" customHeight="1">
      <c r="A116" s="6"/>
      <c r="B116" s="6"/>
      <c r="C116" s="6"/>
      <c r="D116" s="12"/>
      <c r="E116" s="12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12"/>
      <c r="X116" s="6"/>
      <c r="Y116" s="6"/>
      <c r="Z116" s="6"/>
      <c r="AA116" s="6"/>
      <c r="AB116" s="6"/>
      <c r="AC116" s="12"/>
      <c r="AD116" s="6"/>
      <c r="AE116" s="6"/>
      <c r="AF116" s="6"/>
      <c r="AG116" s="6"/>
    </row>
    <row r="117" spans="1:33" ht="26.25" customHeight="1">
      <c r="A117" s="6"/>
      <c r="B117" s="6"/>
      <c r="C117" s="6"/>
      <c r="D117" s="12"/>
      <c r="E117" s="12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12"/>
      <c r="X117" s="6"/>
      <c r="Y117" s="6"/>
      <c r="Z117" s="6"/>
      <c r="AA117" s="6"/>
      <c r="AB117" s="6"/>
      <c r="AC117" s="12"/>
      <c r="AD117" s="6"/>
      <c r="AE117" s="6"/>
      <c r="AF117" s="6"/>
      <c r="AG117" s="6"/>
    </row>
    <row r="118" spans="1:33" ht="26.25" customHeight="1">
      <c r="A118" s="6"/>
      <c r="B118" s="6"/>
      <c r="C118" s="6"/>
      <c r="D118" s="12"/>
      <c r="E118" s="12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12"/>
      <c r="X118" s="6"/>
      <c r="Y118" s="6"/>
      <c r="Z118" s="6"/>
      <c r="AA118" s="6"/>
      <c r="AB118" s="6"/>
      <c r="AC118" s="12"/>
      <c r="AD118" s="6"/>
      <c r="AE118" s="6"/>
      <c r="AF118" s="6"/>
      <c r="AG118" s="6"/>
    </row>
    <row r="119" spans="1:33" ht="26.25" customHeight="1">
      <c r="A119" s="6"/>
      <c r="B119" s="6"/>
      <c r="C119" s="6"/>
      <c r="D119" s="12"/>
      <c r="E119" s="12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12"/>
      <c r="X119" s="6"/>
      <c r="Y119" s="6"/>
      <c r="Z119" s="6"/>
      <c r="AA119" s="6"/>
      <c r="AB119" s="6"/>
      <c r="AC119" s="12"/>
      <c r="AD119" s="6"/>
      <c r="AE119" s="6"/>
      <c r="AF119" s="6"/>
      <c r="AG119" s="6"/>
    </row>
    <row r="120" spans="1:33" ht="26.25" customHeight="1">
      <c r="A120" s="6"/>
      <c r="B120" s="6"/>
      <c r="C120" s="6"/>
      <c r="D120" s="12"/>
      <c r="E120" s="12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12"/>
      <c r="X120" s="6"/>
      <c r="Y120" s="6"/>
      <c r="Z120" s="6"/>
      <c r="AA120" s="6"/>
      <c r="AB120" s="6"/>
      <c r="AC120" s="12"/>
      <c r="AD120" s="6"/>
      <c r="AE120" s="6"/>
      <c r="AF120" s="6"/>
      <c r="AG120" s="6"/>
    </row>
    <row r="121" spans="1:33" ht="26.25" customHeight="1">
      <c r="A121" s="6"/>
      <c r="B121" s="6"/>
      <c r="C121" s="6"/>
      <c r="D121" s="12"/>
      <c r="E121" s="12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12"/>
      <c r="X121" s="6"/>
      <c r="Y121" s="6"/>
      <c r="Z121" s="6"/>
      <c r="AA121" s="6"/>
      <c r="AB121" s="6"/>
      <c r="AC121" s="12"/>
      <c r="AD121" s="6"/>
      <c r="AE121" s="6"/>
      <c r="AF121" s="6"/>
      <c r="AG121" s="6"/>
    </row>
    <row r="122" spans="1:33" ht="26.25" customHeight="1">
      <c r="A122" s="6"/>
      <c r="B122" s="6"/>
      <c r="C122" s="6"/>
      <c r="D122" s="12"/>
      <c r="E122" s="12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12"/>
      <c r="X122" s="6"/>
      <c r="Y122" s="6"/>
      <c r="Z122" s="6"/>
      <c r="AA122" s="6"/>
      <c r="AB122" s="6"/>
      <c r="AC122" s="12"/>
      <c r="AD122" s="6"/>
      <c r="AE122" s="6"/>
      <c r="AF122" s="6"/>
      <c r="AG122" s="6"/>
    </row>
    <row r="123" spans="1:33" ht="26.25" customHeight="1">
      <c r="A123" s="6"/>
      <c r="B123" s="6"/>
      <c r="C123" s="6"/>
      <c r="D123" s="12"/>
      <c r="E123" s="12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12"/>
      <c r="X123" s="6"/>
      <c r="Y123" s="6"/>
      <c r="Z123" s="6"/>
      <c r="AA123" s="6"/>
      <c r="AB123" s="6"/>
      <c r="AC123" s="12"/>
      <c r="AD123" s="6"/>
      <c r="AE123" s="6"/>
      <c r="AF123" s="6"/>
      <c r="AG123" s="6"/>
    </row>
    <row r="124" spans="1:33" ht="26.25" customHeight="1">
      <c r="A124" s="6"/>
      <c r="B124" s="6"/>
      <c r="C124" s="6"/>
      <c r="D124" s="12"/>
      <c r="E124" s="12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12"/>
      <c r="X124" s="6"/>
      <c r="Y124" s="6"/>
      <c r="Z124" s="6"/>
      <c r="AA124" s="6"/>
      <c r="AB124" s="6"/>
      <c r="AC124" s="12"/>
      <c r="AD124" s="6"/>
      <c r="AE124" s="6"/>
      <c r="AF124" s="6"/>
      <c r="AG124" s="6"/>
    </row>
    <row r="125" spans="1:33" ht="26.25" customHeight="1">
      <c r="A125" s="6"/>
      <c r="B125" s="6"/>
      <c r="C125" s="6"/>
      <c r="D125" s="12"/>
      <c r="E125" s="12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12"/>
      <c r="X125" s="6"/>
      <c r="Y125" s="6"/>
      <c r="Z125" s="6"/>
      <c r="AA125" s="6"/>
      <c r="AB125" s="6"/>
      <c r="AC125" s="12"/>
      <c r="AD125" s="6"/>
      <c r="AE125" s="6"/>
      <c r="AF125" s="6"/>
      <c r="AG125" s="6"/>
    </row>
    <row r="126" spans="1:33" ht="26.25" customHeight="1">
      <c r="A126" s="6"/>
      <c r="B126" s="6"/>
      <c r="C126" s="6"/>
      <c r="D126" s="12"/>
      <c r="E126" s="12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12"/>
      <c r="X126" s="6"/>
      <c r="Y126" s="6"/>
      <c r="Z126" s="6"/>
      <c r="AA126" s="6"/>
      <c r="AB126" s="6"/>
      <c r="AC126" s="12"/>
      <c r="AD126" s="6"/>
      <c r="AE126" s="6"/>
      <c r="AF126" s="6"/>
      <c r="AG126" s="6"/>
    </row>
    <row r="127" spans="1:33" ht="26.25" customHeight="1">
      <c r="A127" s="6"/>
      <c r="B127" s="6"/>
      <c r="C127" s="6"/>
      <c r="D127" s="12"/>
      <c r="E127" s="12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12"/>
      <c r="X127" s="6"/>
      <c r="Y127" s="6"/>
      <c r="Z127" s="6"/>
      <c r="AA127" s="6"/>
      <c r="AB127" s="6"/>
      <c r="AC127" s="12"/>
      <c r="AD127" s="6"/>
      <c r="AE127" s="6"/>
      <c r="AF127" s="6"/>
      <c r="AG127" s="6"/>
    </row>
    <row r="128" spans="1:33" ht="26.25" customHeight="1">
      <c r="A128" s="6"/>
      <c r="B128" s="6"/>
      <c r="C128" s="6"/>
      <c r="D128" s="12"/>
      <c r="E128" s="12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12"/>
      <c r="X128" s="6"/>
      <c r="Y128" s="6"/>
      <c r="Z128" s="6"/>
      <c r="AA128" s="6"/>
      <c r="AB128" s="6"/>
      <c r="AC128" s="12"/>
      <c r="AD128" s="6"/>
      <c r="AE128" s="6"/>
      <c r="AF128" s="6"/>
      <c r="AG128" s="6"/>
    </row>
    <row r="129" spans="1:33" ht="26.25" customHeight="1">
      <c r="A129" s="6"/>
      <c r="B129" s="6"/>
      <c r="C129" s="6"/>
      <c r="D129" s="12"/>
      <c r="E129" s="12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12"/>
      <c r="X129" s="6"/>
      <c r="Y129" s="6"/>
      <c r="Z129" s="6"/>
      <c r="AA129" s="6"/>
      <c r="AB129" s="6"/>
      <c r="AC129" s="12"/>
      <c r="AD129" s="6"/>
      <c r="AE129" s="6"/>
      <c r="AF129" s="6"/>
      <c r="AG129" s="6"/>
    </row>
    <row r="130" spans="1:33" ht="26.25" customHeight="1">
      <c r="A130" s="6"/>
      <c r="B130" s="6"/>
      <c r="C130" s="6"/>
      <c r="D130" s="12"/>
      <c r="E130" s="12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12"/>
      <c r="X130" s="6"/>
      <c r="Y130" s="6"/>
      <c r="Z130" s="6"/>
      <c r="AA130" s="6"/>
      <c r="AB130" s="6"/>
      <c r="AC130" s="12"/>
      <c r="AD130" s="6"/>
      <c r="AE130" s="6"/>
      <c r="AF130" s="6"/>
      <c r="AG130" s="6"/>
    </row>
    <row r="131" spans="1:33" ht="26.25" customHeight="1">
      <c r="A131" s="6"/>
      <c r="B131" s="6"/>
      <c r="C131" s="6"/>
      <c r="D131" s="12"/>
      <c r="E131" s="12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12"/>
      <c r="X131" s="6"/>
      <c r="Y131" s="6"/>
      <c r="Z131" s="6"/>
      <c r="AA131" s="6"/>
      <c r="AB131" s="6"/>
      <c r="AC131" s="12"/>
      <c r="AD131" s="6"/>
      <c r="AE131" s="6"/>
      <c r="AF131" s="6"/>
      <c r="AG131" s="6"/>
    </row>
    <row r="132" spans="1:33" ht="26.25" customHeight="1">
      <c r="A132" s="6"/>
      <c r="B132" s="6"/>
      <c r="C132" s="6"/>
      <c r="D132" s="12"/>
      <c r="E132" s="12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12"/>
      <c r="X132" s="6"/>
      <c r="Y132" s="6"/>
      <c r="Z132" s="6"/>
      <c r="AA132" s="6"/>
      <c r="AB132" s="6"/>
      <c r="AC132" s="12"/>
      <c r="AD132" s="6"/>
      <c r="AE132" s="6"/>
      <c r="AF132" s="6"/>
      <c r="AG132" s="6"/>
    </row>
    <row r="133" spans="1:33" ht="26.25" customHeight="1">
      <c r="A133" s="6"/>
      <c r="B133" s="6"/>
      <c r="C133" s="6"/>
      <c r="D133" s="12"/>
      <c r="E133" s="12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12"/>
      <c r="X133" s="6"/>
      <c r="Y133" s="6"/>
      <c r="Z133" s="6"/>
      <c r="AA133" s="6"/>
      <c r="AB133" s="6"/>
      <c r="AC133" s="12"/>
      <c r="AD133" s="6"/>
      <c r="AE133" s="6"/>
      <c r="AF133" s="6"/>
      <c r="AG133" s="6"/>
    </row>
    <row r="134" spans="1:33" ht="26.25" customHeight="1">
      <c r="A134" s="6"/>
      <c r="B134" s="6"/>
      <c r="C134" s="6"/>
      <c r="D134" s="12"/>
      <c r="E134" s="12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12"/>
      <c r="X134" s="6"/>
      <c r="Y134" s="6"/>
      <c r="Z134" s="6"/>
      <c r="AA134" s="6"/>
      <c r="AB134" s="6"/>
      <c r="AC134" s="12"/>
      <c r="AD134" s="6"/>
      <c r="AE134" s="6"/>
      <c r="AF134" s="6"/>
      <c r="AG134" s="6"/>
    </row>
    <row r="135" spans="1:33" ht="26.25" customHeight="1">
      <c r="A135" s="6"/>
      <c r="B135" s="6"/>
      <c r="C135" s="6"/>
      <c r="D135" s="12"/>
      <c r="E135" s="12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12"/>
      <c r="X135" s="6"/>
      <c r="Y135" s="6"/>
      <c r="Z135" s="6"/>
      <c r="AA135" s="6"/>
      <c r="AB135" s="6"/>
      <c r="AC135" s="12"/>
      <c r="AD135" s="6"/>
      <c r="AE135" s="6"/>
      <c r="AF135" s="6"/>
      <c r="AG135" s="6"/>
    </row>
    <row r="136" spans="1:33" ht="26.25" customHeight="1">
      <c r="A136" s="6"/>
      <c r="B136" s="6"/>
      <c r="C136" s="6"/>
      <c r="D136" s="12"/>
      <c r="E136" s="12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12"/>
      <c r="X136" s="6"/>
      <c r="Y136" s="6"/>
      <c r="Z136" s="6"/>
      <c r="AA136" s="6"/>
      <c r="AB136" s="6"/>
      <c r="AC136" s="12"/>
      <c r="AD136" s="6"/>
      <c r="AE136" s="6"/>
      <c r="AF136" s="6"/>
      <c r="AG136" s="6"/>
    </row>
    <row r="137" spans="1:33" ht="26.25" customHeight="1">
      <c r="A137" s="6"/>
      <c r="B137" s="6"/>
      <c r="C137" s="6"/>
      <c r="D137" s="12"/>
      <c r="E137" s="12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12"/>
      <c r="X137" s="6"/>
      <c r="Y137" s="6"/>
      <c r="Z137" s="6"/>
      <c r="AA137" s="6"/>
      <c r="AB137" s="6"/>
      <c r="AC137" s="12"/>
      <c r="AD137" s="6"/>
      <c r="AE137" s="6"/>
      <c r="AF137" s="6"/>
      <c r="AG137" s="6"/>
    </row>
    <row r="138" spans="1:33" ht="26.25" customHeight="1">
      <c r="A138" s="6"/>
      <c r="B138" s="6"/>
      <c r="C138" s="6"/>
      <c r="D138" s="12"/>
      <c r="E138" s="12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12"/>
      <c r="X138" s="6"/>
      <c r="Y138" s="6"/>
      <c r="Z138" s="6"/>
      <c r="AA138" s="6"/>
      <c r="AB138" s="6"/>
      <c r="AC138" s="12"/>
      <c r="AD138" s="6"/>
      <c r="AE138" s="6"/>
      <c r="AF138" s="6"/>
      <c r="AG138" s="6"/>
    </row>
    <row r="139" spans="1:33" ht="26.25" customHeight="1">
      <c r="A139" s="6"/>
      <c r="B139" s="6"/>
      <c r="C139" s="6"/>
      <c r="D139" s="12"/>
      <c r="E139" s="12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12"/>
      <c r="X139" s="6"/>
      <c r="Y139" s="6"/>
      <c r="Z139" s="6"/>
      <c r="AA139" s="6"/>
      <c r="AB139" s="6"/>
      <c r="AC139" s="12"/>
      <c r="AD139" s="6"/>
      <c r="AE139" s="6"/>
      <c r="AF139" s="6"/>
      <c r="AG139" s="6"/>
    </row>
    <row r="140" spans="1:33" ht="26.25" customHeight="1">
      <c r="A140" s="6"/>
      <c r="B140" s="6"/>
      <c r="C140" s="6"/>
      <c r="D140" s="12"/>
      <c r="E140" s="12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12"/>
      <c r="X140" s="6"/>
      <c r="Y140" s="6"/>
      <c r="Z140" s="6"/>
      <c r="AA140" s="6"/>
      <c r="AB140" s="6"/>
      <c r="AC140" s="12"/>
      <c r="AD140" s="6"/>
      <c r="AE140" s="6"/>
      <c r="AF140" s="6"/>
      <c r="AG140" s="6"/>
    </row>
    <row r="141" spans="1:33" ht="26.25" customHeight="1">
      <c r="A141" s="6"/>
      <c r="B141" s="6"/>
      <c r="C141" s="6"/>
      <c r="D141" s="12"/>
      <c r="E141" s="12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12"/>
      <c r="X141" s="6"/>
      <c r="Y141" s="6"/>
      <c r="Z141" s="6"/>
      <c r="AA141" s="6"/>
      <c r="AB141" s="6"/>
      <c r="AC141" s="12"/>
      <c r="AD141" s="6"/>
      <c r="AE141" s="6"/>
      <c r="AF141" s="6"/>
      <c r="AG141" s="6"/>
    </row>
    <row r="142" spans="1:33" ht="26.25" customHeight="1">
      <c r="A142" s="6"/>
      <c r="B142" s="6"/>
      <c r="C142" s="6"/>
      <c r="D142" s="12"/>
      <c r="E142" s="12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12"/>
      <c r="X142" s="6"/>
      <c r="Y142" s="6"/>
      <c r="Z142" s="6"/>
      <c r="AA142" s="6"/>
      <c r="AB142" s="6"/>
      <c r="AC142" s="12"/>
      <c r="AD142" s="6"/>
      <c r="AE142" s="6"/>
      <c r="AF142" s="6"/>
      <c r="AG142" s="6"/>
    </row>
    <row r="143" spans="1:33" ht="26.25" customHeight="1">
      <c r="A143" s="6"/>
      <c r="B143" s="6"/>
      <c r="C143" s="6"/>
      <c r="D143" s="12"/>
      <c r="E143" s="12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12"/>
      <c r="X143" s="6"/>
      <c r="Y143" s="6"/>
      <c r="Z143" s="6"/>
      <c r="AA143" s="6"/>
      <c r="AB143" s="6"/>
      <c r="AC143" s="12"/>
      <c r="AD143" s="6"/>
      <c r="AE143" s="6"/>
      <c r="AF143" s="6"/>
      <c r="AG143" s="6"/>
    </row>
    <row r="144" spans="1:33" ht="26.25" customHeight="1">
      <c r="A144" s="6"/>
      <c r="B144" s="6"/>
      <c r="C144" s="6"/>
      <c r="D144" s="12"/>
      <c r="E144" s="12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12"/>
      <c r="X144" s="6"/>
      <c r="Y144" s="6"/>
      <c r="Z144" s="6"/>
      <c r="AA144" s="6"/>
      <c r="AB144" s="6"/>
      <c r="AC144" s="12"/>
      <c r="AD144" s="6"/>
      <c r="AE144" s="6"/>
      <c r="AF144" s="6"/>
      <c r="AG144" s="6"/>
    </row>
    <row r="145" spans="1:33" ht="26.25" customHeight="1">
      <c r="A145" s="6"/>
      <c r="B145" s="6"/>
      <c r="C145" s="6"/>
      <c r="D145" s="12"/>
      <c r="E145" s="12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12"/>
      <c r="X145" s="6"/>
      <c r="Y145" s="6"/>
      <c r="Z145" s="6"/>
      <c r="AA145" s="6"/>
      <c r="AB145" s="6"/>
      <c r="AC145" s="12"/>
      <c r="AD145" s="6"/>
      <c r="AE145" s="6"/>
      <c r="AF145" s="6"/>
      <c r="AG145" s="6"/>
    </row>
    <row r="146" spans="1:33" ht="26.25" customHeight="1">
      <c r="A146" s="6"/>
      <c r="B146" s="6"/>
      <c r="C146" s="6"/>
      <c r="D146" s="12"/>
      <c r="E146" s="12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12"/>
      <c r="X146" s="6"/>
      <c r="Y146" s="6"/>
      <c r="Z146" s="6"/>
      <c r="AA146" s="6"/>
      <c r="AB146" s="6"/>
      <c r="AC146" s="12"/>
      <c r="AD146" s="6"/>
      <c r="AE146" s="6"/>
      <c r="AF146" s="6"/>
      <c r="AG146" s="6"/>
    </row>
    <row r="147" spans="1:33" ht="26.25" customHeight="1">
      <c r="A147" s="6"/>
      <c r="B147" s="6"/>
      <c r="C147" s="6"/>
      <c r="D147" s="12"/>
      <c r="E147" s="12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12"/>
      <c r="X147" s="6"/>
      <c r="Y147" s="6"/>
      <c r="Z147" s="6"/>
      <c r="AA147" s="6"/>
      <c r="AB147" s="6"/>
      <c r="AC147" s="12"/>
      <c r="AD147" s="6"/>
      <c r="AE147" s="6"/>
      <c r="AF147" s="6"/>
      <c r="AG147" s="6"/>
    </row>
    <row r="148" spans="1:33" ht="26.25" customHeight="1">
      <c r="A148" s="6"/>
      <c r="B148" s="6"/>
      <c r="C148" s="6"/>
      <c r="D148" s="12"/>
      <c r="E148" s="12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12"/>
      <c r="X148" s="6"/>
      <c r="Y148" s="6"/>
      <c r="Z148" s="6"/>
      <c r="AA148" s="6"/>
      <c r="AB148" s="6"/>
      <c r="AC148" s="12"/>
      <c r="AD148" s="6"/>
      <c r="AE148" s="6"/>
      <c r="AF148" s="6"/>
      <c r="AG148" s="6"/>
    </row>
    <row r="149" spans="1:33" ht="26.25" customHeight="1">
      <c r="A149" s="6"/>
      <c r="B149" s="6"/>
      <c r="C149" s="6"/>
      <c r="D149" s="12"/>
      <c r="E149" s="12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12"/>
      <c r="X149" s="6"/>
      <c r="Y149" s="6"/>
      <c r="Z149" s="6"/>
      <c r="AA149" s="6"/>
      <c r="AB149" s="6"/>
      <c r="AC149" s="12"/>
      <c r="AD149" s="6"/>
      <c r="AE149" s="6"/>
      <c r="AF149" s="6"/>
      <c r="AG149" s="6"/>
    </row>
    <row r="150" spans="1:33" ht="26.25" customHeight="1">
      <c r="A150" s="6"/>
      <c r="B150" s="6"/>
      <c r="C150" s="6"/>
      <c r="D150" s="12"/>
      <c r="E150" s="12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12"/>
      <c r="X150" s="6"/>
      <c r="Y150" s="6"/>
      <c r="Z150" s="6"/>
      <c r="AA150" s="6"/>
      <c r="AB150" s="6"/>
      <c r="AC150" s="12"/>
      <c r="AD150" s="6"/>
      <c r="AE150" s="6"/>
      <c r="AF150" s="6"/>
      <c r="AG150" s="6"/>
    </row>
    <row r="151" spans="1:33" ht="26.25" customHeight="1">
      <c r="A151" s="6"/>
      <c r="B151" s="6"/>
      <c r="C151" s="6"/>
      <c r="D151" s="12"/>
      <c r="E151" s="12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12"/>
      <c r="X151" s="6"/>
      <c r="Y151" s="6"/>
      <c r="Z151" s="6"/>
      <c r="AA151" s="6"/>
      <c r="AB151" s="6"/>
      <c r="AC151" s="12"/>
      <c r="AD151" s="6"/>
      <c r="AE151" s="6"/>
      <c r="AF151" s="6"/>
      <c r="AG151" s="6"/>
    </row>
    <row r="152" spans="1:33" ht="26.25" customHeight="1">
      <c r="A152" s="6"/>
      <c r="B152" s="6"/>
      <c r="C152" s="6"/>
      <c r="D152" s="12"/>
      <c r="E152" s="12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12"/>
      <c r="X152" s="6"/>
      <c r="Y152" s="6"/>
      <c r="Z152" s="6"/>
      <c r="AA152" s="6"/>
      <c r="AB152" s="6"/>
      <c r="AC152" s="12"/>
      <c r="AD152" s="6"/>
      <c r="AE152" s="6"/>
      <c r="AF152" s="6"/>
      <c r="AG152" s="6"/>
    </row>
    <row r="153" spans="1:33" ht="26.25" customHeight="1">
      <c r="A153" s="6"/>
      <c r="B153" s="6"/>
      <c r="C153" s="6"/>
      <c r="D153" s="12"/>
      <c r="E153" s="12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12"/>
      <c r="X153" s="6"/>
      <c r="Y153" s="6"/>
      <c r="Z153" s="6"/>
      <c r="AA153" s="6"/>
      <c r="AB153" s="6"/>
      <c r="AC153" s="12"/>
      <c r="AD153" s="6"/>
      <c r="AE153" s="6"/>
      <c r="AF153" s="6"/>
      <c r="AG153" s="6"/>
    </row>
    <row r="154" spans="1:33" ht="26.25" customHeight="1">
      <c r="A154" s="6"/>
      <c r="B154" s="6"/>
      <c r="C154" s="6"/>
      <c r="D154" s="12"/>
      <c r="E154" s="12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12"/>
      <c r="X154" s="6"/>
      <c r="Y154" s="6"/>
      <c r="Z154" s="6"/>
      <c r="AA154" s="6"/>
      <c r="AB154" s="6"/>
      <c r="AC154" s="12"/>
      <c r="AD154" s="6"/>
      <c r="AE154" s="6"/>
      <c r="AF154" s="6"/>
      <c r="AG154" s="6"/>
    </row>
    <row r="155" spans="1:33" ht="26.25" customHeight="1">
      <c r="A155" s="6"/>
      <c r="B155" s="6"/>
      <c r="C155" s="6"/>
      <c r="D155" s="12"/>
      <c r="E155" s="12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12"/>
      <c r="X155" s="6"/>
      <c r="Y155" s="6"/>
      <c r="Z155" s="6"/>
      <c r="AA155" s="6"/>
      <c r="AB155" s="6"/>
      <c r="AC155" s="12"/>
      <c r="AD155" s="6"/>
      <c r="AE155" s="6"/>
      <c r="AF155" s="6"/>
      <c r="AG155" s="6"/>
    </row>
    <row r="156" spans="1:33" ht="26.25" customHeight="1">
      <c r="A156" s="6"/>
      <c r="B156" s="6"/>
      <c r="C156" s="6"/>
      <c r="D156" s="12"/>
      <c r="E156" s="12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12"/>
      <c r="X156" s="6"/>
      <c r="Y156" s="6"/>
      <c r="Z156" s="6"/>
      <c r="AA156" s="6"/>
      <c r="AB156" s="6"/>
      <c r="AC156" s="12"/>
      <c r="AD156" s="6"/>
      <c r="AE156" s="6"/>
      <c r="AF156" s="6"/>
      <c r="AG156" s="6"/>
    </row>
    <row r="157" spans="1:33" ht="26.25" customHeight="1">
      <c r="A157" s="6"/>
      <c r="B157" s="6"/>
      <c r="C157" s="6"/>
      <c r="D157" s="12"/>
      <c r="E157" s="12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12"/>
      <c r="X157" s="6"/>
      <c r="Y157" s="6"/>
      <c r="Z157" s="6"/>
      <c r="AA157" s="6"/>
      <c r="AB157" s="6"/>
      <c r="AC157" s="12"/>
      <c r="AD157" s="6"/>
      <c r="AE157" s="6"/>
      <c r="AF157" s="6"/>
      <c r="AG157" s="6"/>
    </row>
    <row r="158" spans="1:33" ht="26.25" customHeight="1">
      <c r="A158" s="6"/>
      <c r="B158" s="6"/>
      <c r="C158" s="6"/>
      <c r="D158" s="12"/>
      <c r="E158" s="12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12"/>
      <c r="X158" s="6"/>
      <c r="Y158" s="6"/>
      <c r="Z158" s="6"/>
      <c r="AA158" s="6"/>
      <c r="AB158" s="6"/>
      <c r="AC158" s="12"/>
      <c r="AD158" s="6"/>
      <c r="AE158" s="6"/>
      <c r="AF158" s="6"/>
      <c r="AG158" s="6"/>
    </row>
    <row r="159" spans="1:33" ht="26.25" customHeight="1">
      <c r="A159" s="6"/>
      <c r="B159" s="6"/>
      <c r="C159" s="6"/>
      <c r="D159" s="12"/>
      <c r="E159" s="12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12"/>
      <c r="X159" s="6"/>
      <c r="Y159" s="6"/>
      <c r="Z159" s="6"/>
      <c r="AA159" s="6"/>
      <c r="AB159" s="6"/>
      <c r="AC159" s="12"/>
      <c r="AD159" s="6"/>
      <c r="AE159" s="6"/>
      <c r="AF159" s="6"/>
      <c r="AG159" s="6"/>
    </row>
    <row r="160" spans="1:33" ht="26.25" customHeight="1">
      <c r="A160" s="6"/>
      <c r="B160" s="6"/>
      <c r="C160" s="6"/>
      <c r="D160" s="12"/>
      <c r="E160" s="12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12"/>
      <c r="X160" s="6"/>
      <c r="Y160" s="6"/>
      <c r="Z160" s="6"/>
      <c r="AA160" s="6"/>
      <c r="AB160" s="6"/>
      <c r="AC160" s="12"/>
      <c r="AD160" s="6"/>
      <c r="AE160" s="6"/>
      <c r="AF160" s="6"/>
      <c r="AG160" s="6"/>
    </row>
    <row r="161" spans="1:33" ht="26.25" customHeight="1">
      <c r="A161" s="6"/>
      <c r="B161" s="6"/>
      <c r="C161" s="6"/>
      <c r="D161" s="12"/>
      <c r="E161" s="12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12"/>
      <c r="X161" s="6"/>
      <c r="Y161" s="6"/>
      <c r="Z161" s="6"/>
      <c r="AA161" s="6"/>
      <c r="AB161" s="6"/>
      <c r="AC161" s="12"/>
      <c r="AD161" s="6"/>
      <c r="AE161" s="6"/>
      <c r="AF161" s="6"/>
      <c r="AG161" s="6"/>
    </row>
    <row r="162" spans="1:33" ht="26.25" customHeight="1">
      <c r="A162" s="6"/>
      <c r="B162" s="6"/>
      <c r="C162" s="6"/>
      <c r="D162" s="12"/>
      <c r="E162" s="12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12"/>
      <c r="X162" s="6"/>
      <c r="Y162" s="6"/>
      <c r="Z162" s="6"/>
      <c r="AA162" s="6"/>
      <c r="AB162" s="6"/>
      <c r="AC162" s="12"/>
      <c r="AD162" s="6"/>
      <c r="AE162" s="6"/>
      <c r="AF162" s="6"/>
      <c r="AG162" s="6"/>
    </row>
    <row r="163" spans="1:33" ht="26.25" customHeight="1">
      <c r="A163" s="6"/>
      <c r="B163" s="6"/>
      <c r="C163" s="6"/>
      <c r="D163" s="12"/>
      <c r="E163" s="12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12"/>
      <c r="X163" s="6"/>
      <c r="Y163" s="6"/>
      <c r="Z163" s="6"/>
      <c r="AA163" s="6"/>
      <c r="AB163" s="6"/>
      <c r="AC163" s="12"/>
      <c r="AD163" s="6"/>
      <c r="AE163" s="6"/>
      <c r="AF163" s="6"/>
      <c r="AG163" s="6"/>
    </row>
    <row r="164" spans="1:33" ht="26.25" customHeight="1">
      <c r="A164" s="6"/>
      <c r="B164" s="6"/>
      <c r="C164" s="6"/>
      <c r="D164" s="12"/>
      <c r="E164" s="12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12"/>
      <c r="X164" s="6"/>
      <c r="Y164" s="6"/>
      <c r="Z164" s="6"/>
      <c r="AA164" s="6"/>
      <c r="AB164" s="6"/>
      <c r="AC164" s="12"/>
      <c r="AD164" s="6"/>
      <c r="AE164" s="6"/>
      <c r="AF164" s="6"/>
      <c r="AG164" s="6"/>
    </row>
    <row r="165" spans="1:33" ht="26.25" customHeight="1">
      <c r="A165" s="6"/>
      <c r="B165" s="6"/>
      <c r="C165" s="6"/>
      <c r="D165" s="12"/>
      <c r="E165" s="12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12"/>
      <c r="X165" s="6"/>
      <c r="Y165" s="6"/>
      <c r="Z165" s="6"/>
      <c r="AA165" s="6"/>
      <c r="AB165" s="6"/>
      <c r="AC165" s="12"/>
      <c r="AD165" s="6"/>
      <c r="AE165" s="6"/>
      <c r="AF165" s="6"/>
      <c r="AG165" s="6"/>
    </row>
    <row r="166" spans="1:33" ht="26.25" customHeight="1">
      <c r="A166" s="6"/>
      <c r="B166" s="6"/>
      <c r="C166" s="6"/>
      <c r="D166" s="12"/>
      <c r="E166" s="12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12"/>
      <c r="X166" s="6"/>
      <c r="Y166" s="6"/>
      <c r="Z166" s="6"/>
      <c r="AA166" s="6"/>
      <c r="AB166" s="6"/>
      <c r="AC166" s="12"/>
      <c r="AD166" s="6"/>
      <c r="AE166" s="6"/>
      <c r="AF166" s="6"/>
      <c r="AG166" s="6"/>
    </row>
    <row r="167" spans="1:33" ht="26.25" customHeight="1">
      <c r="A167" s="6"/>
      <c r="B167" s="6"/>
      <c r="C167" s="6"/>
      <c r="D167" s="12"/>
      <c r="E167" s="12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12"/>
      <c r="X167" s="6"/>
      <c r="Y167" s="6"/>
      <c r="Z167" s="6"/>
      <c r="AA167" s="6"/>
      <c r="AB167" s="6"/>
      <c r="AC167" s="12"/>
      <c r="AD167" s="6"/>
      <c r="AE167" s="6"/>
      <c r="AF167" s="6"/>
      <c r="AG167" s="6"/>
    </row>
    <row r="168" spans="1:33" ht="26.25" customHeight="1">
      <c r="A168" s="6"/>
      <c r="B168" s="6"/>
      <c r="C168" s="6"/>
      <c r="D168" s="12"/>
      <c r="E168" s="12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12"/>
      <c r="X168" s="6"/>
      <c r="Y168" s="6"/>
      <c r="Z168" s="6"/>
      <c r="AA168" s="6"/>
      <c r="AB168" s="6"/>
      <c r="AC168" s="12"/>
      <c r="AD168" s="6"/>
      <c r="AE168" s="6"/>
      <c r="AF168" s="6"/>
      <c r="AG168" s="6"/>
    </row>
    <row r="169" spans="1:33" ht="26.25" customHeight="1">
      <c r="A169" s="6"/>
      <c r="B169" s="6"/>
      <c r="C169" s="6"/>
      <c r="D169" s="12"/>
      <c r="E169" s="12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12"/>
      <c r="X169" s="6"/>
      <c r="Y169" s="6"/>
      <c r="Z169" s="6"/>
      <c r="AA169" s="6"/>
      <c r="AB169" s="6"/>
      <c r="AC169" s="12"/>
      <c r="AD169" s="6"/>
      <c r="AE169" s="6"/>
      <c r="AF169" s="6"/>
      <c r="AG169" s="6"/>
    </row>
    <row r="170" spans="1:33" ht="26.25" customHeight="1">
      <c r="A170" s="6"/>
      <c r="B170" s="6"/>
      <c r="C170" s="6"/>
      <c r="D170" s="12"/>
      <c r="E170" s="12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12"/>
      <c r="X170" s="6"/>
      <c r="Y170" s="6"/>
      <c r="Z170" s="6"/>
      <c r="AA170" s="6"/>
      <c r="AB170" s="6"/>
      <c r="AC170" s="12"/>
      <c r="AD170" s="6"/>
      <c r="AE170" s="6"/>
      <c r="AF170" s="6"/>
      <c r="AG170" s="6"/>
    </row>
    <row r="171" spans="1:33" ht="26.25" customHeight="1">
      <c r="A171" s="6"/>
      <c r="B171" s="6"/>
      <c r="C171" s="6"/>
      <c r="D171" s="12"/>
      <c r="E171" s="12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12"/>
      <c r="X171" s="6"/>
      <c r="Y171" s="6"/>
      <c r="Z171" s="6"/>
      <c r="AA171" s="6"/>
      <c r="AB171" s="6"/>
      <c r="AC171" s="12"/>
      <c r="AD171" s="6"/>
      <c r="AE171" s="6"/>
      <c r="AF171" s="6"/>
      <c r="AG171" s="6"/>
    </row>
    <row r="172" spans="1:33" ht="26.25" customHeight="1">
      <c r="A172" s="6"/>
      <c r="B172" s="6"/>
      <c r="C172" s="6"/>
      <c r="D172" s="12"/>
      <c r="E172" s="12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12"/>
      <c r="X172" s="6"/>
      <c r="Y172" s="6"/>
      <c r="Z172" s="6"/>
      <c r="AA172" s="6"/>
      <c r="AB172" s="6"/>
      <c r="AC172" s="12"/>
      <c r="AD172" s="6"/>
      <c r="AE172" s="6"/>
      <c r="AF172" s="6"/>
      <c r="AG172" s="6"/>
    </row>
    <row r="173" spans="1:33" ht="26.25" customHeight="1">
      <c r="A173" s="6"/>
      <c r="B173" s="6"/>
      <c r="C173" s="6"/>
      <c r="D173" s="12"/>
      <c r="E173" s="12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12"/>
      <c r="X173" s="6"/>
      <c r="Y173" s="6"/>
      <c r="Z173" s="6"/>
      <c r="AA173" s="6"/>
      <c r="AB173" s="6"/>
      <c r="AC173" s="12"/>
      <c r="AD173" s="6"/>
      <c r="AE173" s="6"/>
      <c r="AF173" s="6"/>
      <c r="AG173" s="6"/>
    </row>
    <row r="174" spans="1:33" ht="26.25" customHeight="1">
      <c r="A174" s="6"/>
      <c r="B174" s="6"/>
      <c r="C174" s="6"/>
      <c r="D174" s="12"/>
      <c r="E174" s="12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12"/>
      <c r="X174" s="6"/>
      <c r="Y174" s="6"/>
      <c r="Z174" s="6"/>
      <c r="AA174" s="6"/>
      <c r="AB174" s="6"/>
      <c r="AC174" s="12"/>
      <c r="AD174" s="6"/>
      <c r="AE174" s="6"/>
      <c r="AF174" s="6"/>
      <c r="AG174" s="6"/>
    </row>
    <row r="175" spans="1:33" ht="26.25" customHeight="1">
      <c r="A175" s="6"/>
      <c r="B175" s="6"/>
      <c r="C175" s="6"/>
      <c r="D175" s="12"/>
      <c r="E175" s="12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12"/>
      <c r="X175" s="6"/>
      <c r="Y175" s="6"/>
      <c r="Z175" s="6"/>
      <c r="AA175" s="6"/>
      <c r="AB175" s="6"/>
      <c r="AC175" s="12"/>
      <c r="AD175" s="6"/>
      <c r="AE175" s="6"/>
      <c r="AF175" s="6"/>
      <c r="AG175" s="6"/>
    </row>
    <row r="176" spans="1:33" ht="26.25" customHeight="1">
      <c r="A176" s="6"/>
      <c r="B176" s="6"/>
      <c r="C176" s="6"/>
      <c r="D176" s="12"/>
      <c r="E176" s="12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12"/>
      <c r="X176" s="6"/>
      <c r="Y176" s="6"/>
      <c r="Z176" s="6"/>
      <c r="AA176" s="6"/>
      <c r="AB176" s="6"/>
      <c r="AC176" s="12"/>
      <c r="AD176" s="6"/>
      <c r="AE176" s="6"/>
      <c r="AF176" s="6"/>
      <c r="AG176" s="6"/>
    </row>
    <row r="177" spans="1:33" ht="26.25" customHeight="1">
      <c r="A177" s="6"/>
      <c r="B177" s="6"/>
      <c r="C177" s="6"/>
      <c r="D177" s="12"/>
      <c r="E177" s="12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12"/>
      <c r="X177" s="6"/>
      <c r="Y177" s="6"/>
      <c r="Z177" s="6"/>
      <c r="AA177" s="6"/>
      <c r="AB177" s="6"/>
      <c r="AC177" s="12"/>
      <c r="AD177" s="6"/>
      <c r="AE177" s="6"/>
      <c r="AF177" s="6"/>
      <c r="AG177" s="6"/>
    </row>
    <row r="178" spans="1:33" ht="26.25" customHeight="1">
      <c r="A178" s="6"/>
      <c r="B178" s="6"/>
      <c r="C178" s="6"/>
      <c r="D178" s="12"/>
      <c r="E178" s="12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12"/>
      <c r="X178" s="6"/>
      <c r="Y178" s="6"/>
      <c r="Z178" s="6"/>
      <c r="AA178" s="6"/>
      <c r="AB178" s="6"/>
      <c r="AC178" s="12"/>
      <c r="AD178" s="6"/>
      <c r="AE178" s="6"/>
      <c r="AF178" s="6"/>
      <c r="AG178" s="6"/>
    </row>
    <row r="179" spans="1:33" ht="26.25" customHeight="1">
      <c r="A179" s="6"/>
      <c r="B179" s="6"/>
      <c r="C179" s="6"/>
      <c r="D179" s="12"/>
      <c r="E179" s="12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12"/>
      <c r="X179" s="6"/>
      <c r="Y179" s="6"/>
      <c r="Z179" s="6"/>
      <c r="AA179" s="6"/>
      <c r="AB179" s="6"/>
      <c r="AC179" s="12"/>
      <c r="AD179" s="6"/>
      <c r="AE179" s="6"/>
      <c r="AF179" s="6"/>
      <c r="AG179" s="6"/>
    </row>
    <row r="180" spans="1:33" ht="26.25" customHeight="1">
      <c r="A180" s="6"/>
      <c r="B180" s="6"/>
      <c r="C180" s="6"/>
      <c r="D180" s="12"/>
      <c r="E180" s="12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12"/>
      <c r="X180" s="6"/>
      <c r="Y180" s="6"/>
      <c r="Z180" s="6"/>
      <c r="AA180" s="6"/>
      <c r="AB180" s="6"/>
      <c r="AC180" s="12"/>
      <c r="AD180" s="6"/>
      <c r="AE180" s="6"/>
      <c r="AF180" s="6"/>
      <c r="AG180" s="6"/>
    </row>
    <row r="181" spans="1:33" ht="26.25" customHeight="1">
      <c r="A181" s="6"/>
      <c r="B181" s="6"/>
      <c r="C181" s="6"/>
      <c r="D181" s="12"/>
      <c r="E181" s="12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12"/>
      <c r="X181" s="6"/>
      <c r="Y181" s="6"/>
      <c r="Z181" s="6"/>
      <c r="AA181" s="6"/>
      <c r="AB181" s="6"/>
      <c r="AC181" s="12"/>
      <c r="AD181" s="6"/>
      <c r="AE181" s="6"/>
      <c r="AF181" s="6"/>
      <c r="AG181" s="6"/>
    </row>
    <row r="182" spans="1:33" ht="26.25" customHeight="1">
      <c r="A182" s="6"/>
      <c r="B182" s="6"/>
      <c r="C182" s="6"/>
      <c r="D182" s="12"/>
      <c r="E182" s="12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12"/>
      <c r="X182" s="6"/>
      <c r="Y182" s="6"/>
      <c r="Z182" s="6"/>
      <c r="AA182" s="6"/>
      <c r="AB182" s="6"/>
      <c r="AC182" s="12"/>
      <c r="AD182" s="6"/>
      <c r="AE182" s="6"/>
      <c r="AF182" s="6"/>
      <c r="AG182" s="6"/>
    </row>
    <row r="183" spans="1:33" ht="26.25" customHeight="1">
      <c r="A183" s="6"/>
      <c r="B183" s="6"/>
      <c r="C183" s="6"/>
      <c r="D183" s="12"/>
      <c r="E183" s="12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12"/>
      <c r="X183" s="6"/>
      <c r="Y183" s="6"/>
      <c r="Z183" s="6"/>
      <c r="AA183" s="6"/>
      <c r="AB183" s="6"/>
      <c r="AC183" s="12"/>
      <c r="AD183" s="6"/>
      <c r="AE183" s="6"/>
      <c r="AF183" s="6"/>
      <c r="AG183" s="6"/>
    </row>
    <row r="184" spans="1:33" ht="26.25" customHeight="1">
      <c r="A184" s="6"/>
      <c r="B184" s="6"/>
      <c r="C184" s="6"/>
      <c r="D184" s="12"/>
      <c r="E184" s="12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12"/>
      <c r="X184" s="6"/>
      <c r="Y184" s="6"/>
      <c r="Z184" s="6"/>
      <c r="AA184" s="6"/>
      <c r="AB184" s="6"/>
      <c r="AC184" s="12"/>
      <c r="AD184" s="6"/>
      <c r="AE184" s="6"/>
      <c r="AF184" s="6"/>
      <c r="AG184" s="6"/>
    </row>
    <row r="185" spans="1:33" ht="26.25" customHeight="1">
      <c r="A185" s="6"/>
      <c r="B185" s="6"/>
      <c r="C185" s="6"/>
      <c r="D185" s="12"/>
      <c r="E185" s="12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12"/>
      <c r="X185" s="6"/>
      <c r="Y185" s="6"/>
      <c r="Z185" s="6"/>
      <c r="AA185" s="6"/>
      <c r="AB185" s="6"/>
      <c r="AC185" s="12"/>
      <c r="AD185" s="6"/>
      <c r="AE185" s="6"/>
      <c r="AF185" s="6"/>
      <c r="AG185" s="6"/>
    </row>
    <row r="186" spans="1:33" ht="26.25" customHeight="1">
      <c r="A186" s="6"/>
      <c r="B186" s="6"/>
      <c r="C186" s="6"/>
      <c r="D186" s="12"/>
      <c r="E186" s="12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12"/>
      <c r="X186" s="6"/>
      <c r="Y186" s="6"/>
      <c r="Z186" s="6"/>
      <c r="AA186" s="6"/>
      <c r="AB186" s="6"/>
      <c r="AC186" s="12"/>
      <c r="AD186" s="6"/>
      <c r="AE186" s="6"/>
      <c r="AF186" s="6"/>
      <c r="AG186" s="6"/>
    </row>
    <row r="187" spans="1:33" ht="26.25" customHeight="1">
      <c r="A187" s="6"/>
      <c r="B187" s="6"/>
      <c r="C187" s="6"/>
      <c r="D187" s="12"/>
      <c r="E187" s="12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12"/>
      <c r="X187" s="6"/>
      <c r="Y187" s="6"/>
      <c r="Z187" s="6"/>
      <c r="AA187" s="6"/>
      <c r="AB187" s="6"/>
      <c r="AC187" s="12"/>
      <c r="AD187" s="6"/>
      <c r="AE187" s="6"/>
      <c r="AF187" s="6"/>
      <c r="AG187" s="6"/>
    </row>
    <row r="188" spans="1:33" ht="26.25" customHeight="1">
      <c r="A188" s="6"/>
      <c r="B188" s="6"/>
      <c r="C188" s="6"/>
      <c r="D188" s="12"/>
      <c r="E188" s="12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12"/>
      <c r="X188" s="6"/>
      <c r="Y188" s="6"/>
      <c r="Z188" s="6"/>
      <c r="AA188" s="6"/>
      <c r="AB188" s="6"/>
      <c r="AC188" s="12"/>
      <c r="AD188" s="6"/>
      <c r="AE188" s="6"/>
      <c r="AF188" s="6"/>
      <c r="AG188" s="6"/>
    </row>
    <row r="189" spans="1:33" ht="26.25" customHeight="1">
      <c r="A189" s="6"/>
      <c r="B189" s="6"/>
      <c r="C189" s="6"/>
      <c r="D189" s="12"/>
      <c r="E189" s="12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12"/>
      <c r="X189" s="6"/>
      <c r="Y189" s="6"/>
      <c r="Z189" s="6"/>
      <c r="AA189" s="6"/>
      <c r="AB189" s="6"/>
      <c r="AC189" s="12"/>
      <c r="AD189" s="6"/>
      <c r="AE189" s="6"/>
      <c r="AF189" s="6"/>
      <c r="AG189" s="6"/>
    </row>
    <row r="190" spans="1:33" ht="26.25" customHeight="1">
      <c r="A190" s="6"/>
      <c r="B190" s="6"/>
      <c r="C190" s="6"/>
      <c r="D190" s="12"/>
      <c r="E190" s="12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12"/>
      <c r="X190" s="6"/>
      <c r="Y190" s="6"/>
      <c r="Z190" s="6"/>
      <c r="AA190" s="6"/>
      <c r="AB190" s="6"/>
      <c r="AC190" s="12"/>
      <c r="AD190" s="6"/>
      <c r="AE190" s="6"/>
      <c r="AF190" s="6"/>
      <c r="AG190" s="6"/>
    </row>
    <row r="191" spans="1:33" ht="26.25" customHeight="1">
      <c r="A191" s="6"/>
      <c r="B191" s="6"/>
      <c r="C191" s="6"/>
      <c r="D191" s="12"/>
      <c r="E191" s="12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12"/>
      <c r="X191" s="6"/>
      <c r="Y191" s="6"/>
      <c r="Z191" s="6"/>
      <c r="AA191" s="6"/>
      <c r="AB191" s="6"/>
      <c r="AC191" s="12"/>
      <c r="AD191" s="6"/>
      <c r="AE191" s="6"/>
      <c r="AF191" s="6"/>
      <c r="AG191" s="6"/>
    </row>
    <row r="192" spans="1:33" ht="26.25" customHeight="1">
      <c r="A192" s="6"/>
      <c r="B192" s="6"/>
      <c r="C192" s="6"/>
      <c r="D192" s="12"/>
      <c r="E192" s="12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12"/>
      <c r="X192" s="6"/>
      <c r="Y192" s="6"/>
      <c r="Z192" s="6"/>
      <c r="AA192" s="6"/>
      <c r="AB192" s="6"/>
      <c r="AC192" s="12"/>
      <c r="AD192" s="6"/>
      <c r="AE192" s="6"/>
      <c r="AF192" s="6"/>
      <c r="AG192" s="6"/>
    </row>
    <row r="193" spans="1:33" ht="26.25" customHeight="1">
      <c r="A193" s="6"/>
      <c r="B193" s="6"/>
      <c r="C193" s="6"/>
      <c r="D193" s="12"/>
      <c r="E193" s="12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12"/>
      <c r="X193" s="6"/>
      <c r="Y193" s="6"/>
      <c r="Z193" s="6"/>
      <c r="AA193" s="6"/>
      <c r="AB193" s="6"/>
      <c r="AC193" s="12"/>
      <c r="AD193" s="6"/>
      <c r="AE193" s="6"/>
      <c r="AF193" s="6"/>
      <c r="AG193" s="6"/>
    </row>
    <row r="194" spans="1:33" ht="26.25" customHeight="1">
      <c r="A194" s="6"/>
      <c r="B194" s="6"/>
      <c r="C194" s="6"/>
      <c r="D194" s="12"/>
      <c r="E194" s="12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12"/>
      <c r="X194" s="6"/>
      <c r="Y194" s="6"/>
      <c r="Z194" s="6"/>
      <c r="AA194" s="6"/>
      <c r="AB194" s="6"/>
      <c r="AC194" s="12"/>
      <c r="AD194" s="6"/>
      <c r="AE194" s="6"/>
      <c r="AF194" s="6"/>
      <c r="AG194" s="6"/>
    </row>
    <row r="195" spans="1:33" ht="26.25" customHeight="1">
      <c r="A195" s="6"/>
      <c r="B195" s="6"/>
      <c r="C195" s="6"/>
      <c r="D195" s="12"/>
      <c r="E195" s="12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12"/>
      <c r="X195" s="6"/>
      <c r="Y195" s="6"/>
      <c r="Z195" s="6"/>
      <c r="AA195" s="6"/>
      <c r="AB195" s="6"/>
      <c r="AC195" s="12"/>
      <c r="AD195" s="6"/>
      <c r="AE195" s="6"/>
      <c r="AF195" s="6"/>
      <c r="AG195" s="6"/>
    </row>
    <row r="196" spans="1:33" ht="26.25" customHeight="1">
      <c r="A196" s="6"/>
      <c r="B196" s="6"/>
      <c r="C196" s="6"/>
      <c r="D196" s="12"/>
      <c r="E196" s="12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12"/>
      <c r="X196" s="6"/>
      <c r="Y196" s="6"/>
      <c r="Z196" s="6"/>
      <c r="AA196" s="6"/>
      <c r="AB196" s="6"/>
      <c r="AC196" s="12"/>
      <c r="AD196" s="6"/>
      <c r="AE196" s="6"/>
      <c r="AF196" s="6"/>
      <c r="AG196" s="6"/>
    </row>
    <row r="197" spans="1:33" ht="26.25" customHeight="1">
      <c r="A197" s="6"/>
      <c r="B197" s="6"/>
      <c r="C197" s="6"/>
      <c r="D197" s="12"/>
      <c r="E197" s="12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12"/>
      <c r="X197" s="6"/>
      <c r="Y197" s="6"/>
      <c r="Z197" s="6"/>
      <c r="AA197" s="6"/>
      <c r="AB197" s="6"/>
      <c r="AC197" s="12"/>
      <c r="AD197" s="6"/>
      <c r="AE197" s="6"/>
      <c r="AF197" s="6"/>
      <c r="AG197" s="6"/>
    </row>
    <row r="198" spans="1:33" ht="26.25" customHeight="1">
      <c r="A198" s="6"/>
      <c r="B198" s="6"/>
      <c r="C198" s="6"/>
      <c r="D198" s="12"/>
      <c r="E198" s="12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12"/>
      <c r="X198" s="6"/>
      <c r="Y198" s="6"/>
      <c r="Z198" s="6"/>
      <c r="AA198" s="6"/>
      <c r="AB198" s="6"/>
      <c r="AC198" s="12"/>
      <c r="AD198" s="6"/>
      <c r="AE198" s="6"/>
      <c r="AF198" s="6"/>
      <c r="AG198" s="6"/>
    </row>
    <row r="199" spans="1:33" ht="26.25" customHeight="1">
      <c r="A199" s="6"/>
      <c r="B199" s="6"/>
      <c r="C199" s="6"/>
      <c r="D199" s="12"/>
      <c r="E199" s="12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12"/>
      <c r="X199" s="6"/>
      <c r="Y199" s="6"/>
      <c r="Z199" s="6"/>
      <c r="AA199" s="6"/>
      <c r="AB199" s="6"/>
      <c r="AC199" s="12"/>
      <c r="AD199" s="6"/>
      <c r="AE199" s="6"/>
      <c r="AF199" s="6"/>
      <c r="AG199" s="6"/>
    </row>
    <row r="200" spans="1:33" ht="26.25" customHeight="1">
      <c r="A200" s="6"/>
      <c r="B200" s="6"/>
      <c r="C200" s="6"/>
      <c r="D200" s="12"/>
      <c r="E200" s="12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12"/>
      <c r="X200" s="6"/>
      <c r="Y200" s="6"/>
      <c r="Z200" s="6"/>
      <c r="AA200" s="6"/>
      <c r="AB200" s="6"/>
      <c r="AC200" s="12"/>
      <c r="AD200" s="6"/>
      <c r="AE200" s="6"/>
      <c r="AF200" s="6"/>
      <c r="AG200" s="6"/>
    </row>
    <row r="201" spans="1:33" ht="26.25" customHeight="1">
      <c r="A201" s="6"/>
      <c r="B201" s="6"/>
      <c r="C201" s="6"/>
      <c r="D201" s="12"/>
      <c r="E201" s="12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12"/>
      <c r="X201" s="6"/>
      <c r="Y201" s="6"/>
      <c r="Z201" s="6"/>
      <c r="AA201" s="6"/>
      <c r="AB201" s="6"/>
      <c r="AC201" s="12"/>
      <c r="AD201" s="6"/>
      <c r="AE201" s="6"/>
      <c r="AF201" s="6"/>
      <c r="AG201" s="6"/>
    </row>
    <row r="202" spans="1:33" ht="26.25" customHeight="1">
      <c r="A202" s="6"/>
      <c r="B202" s="6"/>
      <c r="C202" s="6"/>
      <c r="D202" s="12"/>
      <c r="E202" s="12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12"/>
      <c r="X202" s="6"/>
      <c r="Y202" s="6"/>
      <c r="Z202" s="6"/>
      <c r="AA202" s="6"/>
      <c r="AB202" s="6"/>
      <c r="AC202" s="12"/>
      <c r="AD202" s="6"/>
      <c r="AE202" s="6"/>
      <c r="AF202" s="6"/>
      <c r="AG202" s="6"/>
    </row>
    <row r="203" spans="1:33" ht="26.25" customHeight="1">
      <c r="A203" s="6"/>
      <c r="B203" s="6"/>
      <c r="C203" s="6"/>
      <c r="D203" s="12"/>
      <c r="E203" s="12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12"/>
      <c r="X203" s="6"/>
      <c r="Y203" s="6"/>
      <c r="Z203" s="6"/>
      <c r="AA203" s="6"/>
      <c r="AB203" s="6"/>
      <c r="AC203" s="12"/>
      <c r="AD203" s="6"/>
      <c r="AE203" s="6"/>
      <c r="AF203" s="6"/>
      <c r="AG203" s="6"/>
    </row>
    <row r="204" spans="1:33" ht="26.25" customHeight="1">
      <c r="A204" s="6"/>
      <c r="B204" s="6"/>
      <c r="C204" s="6"/>
      <c r="D204" s="12"/>
      <c r="E204" s="12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12"/>
      <c r="X204" s="6"/>
      <c r="Y204" s="6"/>
      <c r="Z204" s="6"/>
      <c r="AA204" s="6"/>
      <c r="AB204" s="6"/>
      <c r="AC204" s="12"/>
      <c r="AD204" s="6"/>
      <c r="AE204" s="6"/>
      <c r="AF204" s="6"/>
      <c r="AG204" s="6"/>
    </row>
    <row r="205" spans="1:33" ht="26.25" customHeight="1">
      <c r="A205" s="6"/>
      <c r="B205" s="6"/>
      <c r="C205" s="6"/>
      <c r="D205" s="12"/>
      <c r="E205" s="12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12"/>
      <c r="X205" s="6"/>
      <c r="Y205" s="6"/>
      <c r="Z205" s="6"/>
      <c r="AA205" s="6"/>
      <c r="AB205" s="6"/>
      <c r="AC205" s="12"/>
      <c r="AD205" s="6"/>
      <c r="AE205" s="6"/>
      <c r="AF205" s="6"/>
      <c r="AG205" s="6"/>
    </row>
    <row r="206" spans="1:33" ht="26.25" customHeight="1">
      <c r="A206" s="6"/>
      <c r="B206" s="6"/>
      <c r="C206" s="6"/>
      <c r="D206" s="12"/>
      <c r="E206" s="12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12"/>
      <c r="X206" s="6"/>
      <c r="Y206" s="6"/>
      <c r="Z206" s="6"/>
      <c r="AA206" s="6"/>
      <c r="AB206" s="6"/>
      <c r="AC206" s="12"/>
      <c r="AD206" s="6"/>
      <c r="AE206" s="6"/>
      <c r="AF206" s="6"/>
      <c r="AG206" s="6"/>
    </row>
    <row r="207" spans="1:33" ht="26.25" customHeight="1">
      <c r="A207" s="6"/>
      <c r="B207" s="6"/>
      <c r="C207" s="6"/>
      <c r="D207" s="12"/>
      <c r="E207" s="12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12"/>
      <c r="X207" s="6"/>
      <c r="Y207" s="6"/>
      <c r="Z207" s="6"/>
      <c r="AA207" s="6"/>
      <c r="AB207" s="6"/>
      <c r="AC207" s="12"/>
      <c r="AD207" s="6"/>
      <c r="AE207" s="6"/>
      <c r="AF207" s="6"/>
      <c r="AG207" s="6"/>
    </row>
    <row r="208" spans="1:33" ht="26.25" customHeight="1">
      <c r="A208" s="6"/>
      <c r="B208" s="6"/>
      <c r="C208" s="6"/>
      <c r="D208" s="12"/>
      <c r="E208" s="12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12"/>
      <c r="X208" s="6"/>
      <c r="Y208" s="6"/>
      <c r="Z208" s="6"/>
      <c r="AA208" s="6"/>
      <c r="AB208" s="6"/>
      <c r="AC208" s="12"/>
      <c r="AD208" s="6"/>
      <c r="AE208" s="6"/>
      <c r="AF208" s="6"/>
      <c r="AG208" s="6"/>
    </row>
    <row r="209" spans="1:33" ht="26.25" customHeight="1">
      <c r="A209" s="6"/>
      <c r="B209" s="6"/>
      <c r="C209" s="6"/>
      <c r="D209" s="12"/>
      <c r="E209" s="12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12"/>
      <c r="X209" s="6"/>
      <c r="Y209" s="6"/>
      <c r="Z209" s="6"/>
      <c r="AA209" s="6"/>
      <c r="AB209" s="6"/>
      <c r="AC209" s="12"/>
      <c r="AD209" s="6"/>
      <c r="AE209" s="6"/>
      <c r="AF209" s="6"/>
      <c r="AG209" s="6"/>
    </row>
    <row r="210" spans="1:33" ht="26.25" customHeight="1">
      <c r="A210" s="6"/>
      <c r="B210" s="6"/>
      <c r="C210" s="6"/>
      <c r="D210" s="12"/>
      <c r="E210" s="12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12"/>
      <c r="X210" s="6"/>
      <c r="Y210" s="6"/>
      <c r="Z210" s="6"/>
      <c r="AA210" s="6"/>
      <c r="AB210" s="6"/>
      <c r="AC210" s="12"/>
      <c r="AD210" s="6"/>
      <c r="AE210" s="6"/>
      <c r="AF210" s="6"/>
      <c r="AG210" s="6"/>
    </row>
    <row r="211" spans="1:33" ht="26.25" customHeight="1">
      <c r="A211" s="6"/>
      <c r="B211" s="6"/>
      <c r="C211" s="6"/>
      <c r="D211" s="12"/>
      <c r="E211" s="12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12"/>
      <c r="X211" s="6"/>
      <c r="Y211" s="6"/>
      <c r="Z211" s="6"/>
      <c r="AA211" s="6"/>
      <c r="AB211" s="6"/>
      <c r="AC211" s="12"/>
      <c r="AD211" s="6"/>
      <c r="AE211" s="6"/>
      <c r="AF211" s="6"/>
      <c r="AG211" s="6"/>
    </row>
    <row r="212" spans="1:33" ht="26.25" customHeight="1">
      <c r="A212" s="6"/>
      <c r="B212" s="6"/>
      <c r="C212" s="6"/>
      <c r="D212" s="12"/>
      <c r="E212" s="12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12"/>
      <c r="X212" s="6"/>
      <c r="Y212" s="6"/>
      <c r="Z212" s="6"/>
      <c r="AA212" s="6"/>
      <c r="AB212" s="6"/>
      <c r="AC212" s="12"/>
      <c r="AD212" s="6"/>
      <c r="AE212" s="6"/>
      <c r="AF212" s="6"/>
      <c r="AG212" s="6"/>
    </row>
    <row r="213" spans="1:33" ht="26.25" customHeight="1">
      <c r="A213" s="6"/>
      <c r="B213" s="6"/>
      <c r="C213" s="6"/>
      <c r="D213" s="12"/>
      <c r="E213" s="12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12"/>
      <c r="X213" s="6"/>
      <c r="Y213" s="6"/>
      <c r="Z213" s="6"/>
      <c r="AA213" s="6"/>
      <c r="AB213" s="6"/>
      <c r="AC213" s="12"/>
      <c r="AD213" s="6"/>
      <c r="AE213" s="6"/>
      <c r="AF213" s="6"/>
      <c r="AG213" s="6"/>
    </row>
    <row r="214" spans="1:33" ht="26.25" customHeight="1">
      <c r="A214" s="6"/>
      <c r="B214" s="6"/>
      <c r="C214" s="6"/>
      <c r="D214" s="12"/>
      <c r="E214" s="12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12"/>
      <c r="X214" s="6"/>
      <c r="Y214" s="6"/>
      <c r="Z214" s="6"/>
      <c r="AA214" s="6"/>
      <c r="AB214" s="6"/>
      <c r="AC214" s="12"/>
      <c r="AD214" s="6"/>
      <c r="AE214" s="6"/>
      <c r="AF214" s="6"/>
      <c r="AG214" s="6"/>
    </row>
    <row r="215" spans="1:33" ht="26.25" customHeight="1">
      <c r="A215" s="6"/>
      <c r="B215" s="6"/>
      <c r="C215" s="6"/>
      <c r="D215" s="12"/>
      <c r="E215" s="12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12"/>
      <c r="X215" s="6"/>
      <c r="Y215" s="6"/>
      <c r="Z215" s="6"/>
      <c r="AA215" s="6"/>
      <c r="AB215" s="6"/>
      <c r="AC215" s="12"/>
      <c r="AD215" s="6"/>
      <c r="AE215" s="6"/>
      <c r="AF215" s="6"/>
      <c r="AG215" s="6"/>
    </row>
    <row r="216" spans="1:33" ht="26.25" customHeight="1">
      <c r="A216" s="6"/>
      <c r="B216" s="6"/>
      <c r="C216" s="6"/>
      <c r="D216" s="12"/>
      <c r="E216" s="12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12"/>
      <c r="X216" s="6"/>
      <c r="Y216" s="6"/>
      <c r="Z216" s="6"/>
      <c r="AA216" s="6"/>
      <c r="AB216" s="6"/>
      <c r="AC216" s="12"/>
      <c r="AD216" s="6"/>
      <c r="AE216" s="6"/>
      <c r="AF216" s="6"/>
      <c r="AG216" s="6"/>
    </row>
    <row r="217" spans="1:33" ht="26.25" customHeight="1">
      <c r="A217" s="6"/>
      <c r="B217" s="6"/>
      <c r="C217" s="6"/>
      <c r="D217" s="12"/>
      <c r="E217" s="12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12"/>
      <c r="X217" s="6"/>
      <c r="Y217" s="6"/>
      <c r="Z217" s="6"/>
      <c r="AA217" s="6"/>
      <c r="AB217" s="6"/>
      <c r="AC217" s="12"/>
      <c r="AD217" s="6"/>
      <c r="AE217" s="6"/>
      <c r="AF217" s="6"/>
      <c r="AG217" s="6"/>
    </row>
    <row r="218" spans="1:33" ht="26.25" customHeight="1">
      <c r="A218" s="6"/>
      <c r="B218" s="6"/>
      <c r="C218" s="6"/>
      <c r="D218" s="12"/>
      <c r="E218" s="12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12"/>
      <c r="X218" s="6"/>
      <c r="Y218" s="6"/>
      <c r="Z218" s="6"/>
      <c r="AA218" s="6"/>
      <c r="AB218" s="6"/>
      <c r="AC218" s="12"/>
      <c r="AD218" s="6"/>
      <c r="AE218" s="6"/>
      <c r="AF218" s="6"/>
      <c r="AG218" s="6"/>
    </row>
    <row r="219" spans="1:33" ht="26.25" customHeight="1">
      <c r="A219" s="6"/>
      <c r="B219" s="6"/>
      <c r="C219" s="6"/>
      <c r="D219" s="12"/>
      <c r="E219" s="12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12"/>
      <c r="X219" s="6"/>
      <c r="Y219" s="6"/>
      <c r="Z219" s="6"/>
      <c r="AA219" s="6"/>
      <c r="AB219" s="6"/>
      <c r="AC219" s="12"/>
      <c r="AD219" s="6"/>
      <c r="AE219" s="6"/>
      <c r="AF219" s="6"/>
      <c r="AG219" s="6"/>
    </row>
    <row r="220" spans="1:33" ht="26.25" customHeight="1">
      <c r="A220" s="6"/>
      <c r="B220" s="6"/>
      <c r="C220" s="6"/>
      <c r="D220" s="12"/>
      <c r="E220" s="12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12"/>
      <c r="X220" s="6"/>
      <c r="Y220" s="6"/>
      <c r="Z220" s="6"/>
      <c r="AA220" s="6"/>
      <c r="AB220" s="6"/>
      <c r="AC220" s="12"/>
      <c r="AD220" s="6"/>
      <c r="AE220" s="6"/>
      <c r="AF220" s="6"/>
      <c r="AG220" s="6"/>
    </row>
    <row r="221" spans="1:33" ht="26.25" customHeight="1">
      <c r="A221" s="6"/>
      <c r="B221" s="6"/>
      <c r="C221" s="6"/>
      <c r="D221" s="12"/>
      <c r="E221" s="12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12"/>
      <c r="X221" s="6"/>
      <c r="Y221" s="6"/>
      <c r="Z221" s="6"/>
      <c r="AA221" s="6"/>
      <c r="AB221" s="6"/>
      <c r="AC221" s="12"/>
      <c r="AD221" s="6"/>
      <c r="AE221" s="6"/>
      <c r="AF221" s="6"/>
      <c r="AG221" s="6"/>
    </row>
    <row r="222" spans="1:33" ht="26.25" customHeight="1">
      <c r="A222" s="6"/>
      <c r="B222" s="6"/>
      <c r="C222" s="6"/>
      <c r="D222" s="12"/>
      <c r="E222" s="12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12"/>
      <c r="X222" s="6"/>
      <c r="Y222" s="6"/>
      <c r="Z222" s="6"/>
      <c r="AA222" s="6"/>
      <c r="AB222" s="6"/>
      <c r="AC222" s="12"/>
      <c r="AD222" s="6"/>
      <c r="AE222" s="6"/>
      <c r="AF222" s="6"/>
      <c r="AG222" s="6"/>
    </row>
    <row r="223" spans="1:33" ht="26.25" customHeight="1">
      <c r="A223" s="6"/>
      <c r="B223" s="6"/>
      <c r="C223" s="6"/>
      <c r="D223" s="12"/>
      <c r="E223" s="12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12"/>
      <c r="X223" s="6"/>
      <c r="Y223" s="6"/>
      <c r="Z223" s="6"/>
      <c r="AA223" s="6"/>
      <c r="AB223" s="6"/>
      <c r="AC223" s="12"/>
      <c r="AD223" s="6"/>
      <c r="AE223" s="6"/>
      <c r="AF223" s="6"/>
      <c r="AG223" s="6"/>
    </row>
    <row r="224" spans="1:33" ht="26.25" customHeight="1">
      <c r="A224" s="6"/>
      <c r="B224" s="6"/>
      <c r="C224" s="6"/>
      <c r="D224" s="12"/>
      <c r="E224" s="12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12"/>
      <c r="X224" s="6"/>
      <c r="Y224" s="6"/>
      <c r="Z224" s="6"/>
      <c r="AA224" s="6"/>
      <c r="AB224" s="6"/>
      <c r="AC224" s="12"/>
      <c r="AD224" s="6"/>
      <c r="AE224" s="6"/>
      <c r="AF224" s="6"/>
      <c r="AG224" s="6"/>
    </row>
    <row r="225" spans="1:33" ht="26.25" customHeight="1">
      <c r="A225" s="6"/>
      <c r="B225" s="6"/>
      <c r="C225" s="6"/>
      <c r="D225" s="12"/>
      <c r="E225" s="12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12"/>
      <c r="X225" s="6"/>
      <c r="Y225" s="6"/>
      <c r="Z225" s="6"/>
      <c r="AA225" s="6"/>
      <c r="AB225" s="6"/>
      <c r="AC225" s="12"/>
      <c r="AD225" s="6"/>
      <c r="AE225" s="6"/>
      <c r="AF225" s="6"/>
      <c r="AG225" s="6"/>
    </row>
    <row r="226" spans="1:33" ht="26.25" customHeight="1">
      <c r="A226" s="6"/>
      <c r="B226" s="6"/>
      <c r="C226" s="6"/>
      <c r="D226" s="12"/>
      <c r="E226" s="12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12"/>
      <c r="X226" s="6"/>
      <c r="Y226" s="6"/>
      <c r="Z226" s="6"/>
      <c r="AA226" s="6"/>
      <c r="AB226" s="6"/>
      <c r="AC226" s="12"/>
      <c r="AD226" s="6"/>
      <c r="AE226" s="6"/>
      <c r="AF226" s="6"/>
      <c r="AG226" s="6"/>
    </row>
    <row r="227" spans="1:33" ht="26.25" customHeight="1">
      <c r="A227" s="6"/>
      <c r="B227" s="6"/>
      <c r="C227" s="6"/>
      <c r="D227" s="12"/>
      <c r="E227" s="12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12"/>
      <c r="X227" s="6"/>
      <c r="Y227" s="6"/>
      <c r="Z227" s="6"/>
      <c r="AA227" s="6"/>
      <c r="AB227" s="6"/>
      <c r="AC227" s="12"/>
      <c r="AD227" s="6"/>
      <c r="AE227" s="6"/>
      <c r="AF227" s="6"/>
      <c r="AG227" s="6"/>
    </row>
    <row r="228" spans="1:33" ht="26.25" customHeight="1">
      <c r="A228" s="6"/>
      <c r="B228" s="6"/>
      <c r="C228" s="6"/>
      <c r="D228" s="12"/>
      <c r="E228" s="12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12"/>
      <c r="X228" s="6"/>
      <c r="Y228" s="6"/>
      <c r="Z228" s="6"/>
      <c r="AA228" s="6"/>
      <c r="AB228" s="6"/>
      <c r="AC228" s="12"/>
      <c r="AD228" s="6"/>
      <c r="AE228" s="6"/>
      <c r="AF228" s="6"/>
      <c r="AG228" s="6"/>
    </row>
    <row r="229" spans="1:33" ht="26.25" customHeight="1">
      <c r="A229" s="6"/>
      <c r="B229" s="6"/>
      <c r="C229" s="6"/>
      <c r="D229" s="12"/>
      <c r="E229" s="12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12"/>
      <c r="X229" s="6"/>
      <c r="Y229" s="6"/>
      <c r="Z229" s="6"/>
      <c r="AA229" s="6"/>
      <c r="AB229" s="6"/>
      <c r="AC229" s="12"/>
      <c r="AD229" s="6"/>
      <c r="AE229" s="6"/>
      <c r="AF229" s="6"/>
      <c r="AG229" s="6"/>
    </row>
    <row r="230" spans="1:33" ht="26.25" customHeight="1">
      <c r="A230" s="6"/>
      <c r="B230" s="6"/>
      <c r="C230" s="6"/>
      <c r="D230" s="12"/>
      <c r="E230" s="12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12"/>
      <c r="X230" s="6"/>
      <c r="Y230" s="6"/>
      <c r="Z230" s="6"/>
      <c r="AA230" s="6"/>
      <c r="AB230" s="6"/>
      <c r="AC230" s="12"/>
      <c r="AD230" s="6"/>
      <c r="AE230" s="6"/>
      <c r="AF230" s="6"/>
      <c r="AG230" s="6"/>
    </row>
    <row r="231" spans="1:33" ht="26.25" customHeight="1">
      <c r="A231" s="6"/>
      <c r="B231" s="6"/>
      <c r="C231" s="6"/>
      <c r="D231" s="12"/>
      <c r="E231" s="12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12"/>
      <c r="X231" s="6"/>
      <c r="Y231" s="6"/>
      <c r="Z231" s="6"/>
      <c r="AA231" s="6"/>
      <c r="AB231" s="6"/>
      <c r="AC231" s="12"/>
      <c r="AD231" s="6"/>
      <c r="AE231" s="6"/>
      <c r="AF231" s="6"/>
      <c r="AG231" s="6"/>
    </row>
    <row r="232" spans="1:33" ht="26.25" customHeight="1">
      <c r="A232" s="6"/>
      <c r="B232" s="6"/>
      <c r="C232" s="6"/>
      <c r="D232" s="12"/>
      <c r="E232" s="12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12"/>
      <c r="X232" s="6"/>
      <c r="Y232" s="6"/>
      <c r="Z232" s="6"/>
      <c r="AA232" s="6"/>
      <c r="AB232" s="6"/>
      <c r="AC232" s="12"/>
      <c r="AD232" s="6"/>
      <c r="AE232" s="6"/>
      <c r="AF232" s="6"/>
      <c r="AG232" s="6"/>
    </row>
    <row r="233" spans="1:33" ht="26.25" customHeight="1">
      <c r="A233" s="6"/>
      <c r="B233" s="6"/>
      <c r="C233" s="6"/>
      <c r="D233" s="12"/>
      <c r="E233" s="12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12"/>
      <c r="X233" s="6"/>
      <c r="Y233" s="6"/>
      <c r="Z233" s="6"/>
      <c r="AA233" s="6"/>
      <c r="AB233" s="6"/>
      <c r="AC233" s="12"/>
      <c r="AD233" s="6"/>
      <c r="AE233" s="6"/>
      <c r="AF233" s="6"/>
      <c r="AG233" s="6"/>
    </row>
    <row r="234" spans="1:33" ht="26.25" customHeight="1">
      <c r="A234" s="6"/>
      <c r="B234" s="6"/>
      <c r="C234" s="6"/>
      <c r="D234" s="12"/>
      <c r="E234" s="12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12"/>
      <c r="X234" s="6"/>
      <c r="Y234" s="6"/>
      <c r="Z234" s="6"/>
      <c r="AA234" s="6"/>
      <c r="AB234" s="6"/>
      <c r="AC234" s="12"/>
      <c r="AD234" s="6"/>
      <c r="AE234" s="6"/>
      <c r="AF234" s="6"/>
      <c r="AG234" s="6"/>
    </row>
    <row r="235" spans="1:33" ht="26.25" customHeight="1">
      <c r="A235" s="6"/>
      <c r="B235" s="6"/>
      <c r="C235" s="6"/>
      <c r="D235" s="12"/>
      <c r="E235" s="12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12"/>
      <c r="X235" s="6"/>
      <c r="Y235" s="6"/>
      <c r="Z235" s="6"/>
      <c r="AA235" s="6"/>
      <c r="AB235" s="6"/>
      <c r="AC235" s="12"/>
      <c r="AD235" s="6"/>
      <c r="AE235" s="6"/>
      <c r="AF235" s="6"/>
      <c r="AG235" s="6"/>
    </row>
    <row r="236" spans="1:33" ht="26.25" customHeight="1">
      <c r="A236" s="6"/>
      <c r="B236" s="6"/>
      <c r="C236" s="6"/>
      <c r="D236" s="12"/>
      <c r="E236" s="12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12"/>
      <c r="X236" s="6"/>
      <c r="Y236" s="6"/>
      <c r="Z236" s="6"/>
      <c r="AA236" s="6"/>
      <c r="AB236" s="6"/>
      <c r="AC236" s="12"/>
      <c r="AD236" s="6"/>
      <c r="AE236" s="6"/>
      <c r="AF236" s="6"/>
      <c r="AG236" s="6"/>
    </row>
    <row r="237" spans="1:33" ht="26.25" customHeight="1">
      <c r="A237" s="6"/>
      <c r="B237" s="6"/>
      <c r="C237" s="6"/>
      <c r="D237" s="12"/>
      <c r="E237" s="12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12"/>
      <c r="X237" s="6"/>
      <c r="Y237" s="6"/>
      <c r="Z237" s="6"/>
      <c r="AA237" s="6"/>
      <c r="AB237" s="6"/>
      <c r="AC237" s="12"/>
      <c r="AD237" s="6"/>
      <c r="AE237" s="6"/>
      <c r="AF237" s="6"/>
      <c r="AG237" s="6"/>
    </row>
    <row r="238" spans="1:33" ht="26.25" customHeight="1">
      <c r="A238" s="6"/>
      <c r="B238" s="6"/>
      <c r="C238" s="6"/>
      <c r="D238" s="12"/>
      <c r="E238" s="12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12"/>
      <c r="X238" s="6"/>
      <c r="Y238" s="6"/>
      <c r="Z238" s="6"/>
      <c r="AA238" s="6"/>
      <c r="AB238" s="6"/>
      <c r="AC238" s="12"/>
      <c r="AD238" s="6"/>
      <c r="AE238" s="6"/>
      <c r="AF238" s="6"/>
      <c r="AG238" s="6"/>
    </row>
    <row r="239" spans="1:33" ht="26.25" customHeight="1">
      <c r="A239" s="6"/>
      <c r="B239" s="6"/>
      <c r="C239" s="6"/>
      <c r="D239" s="12"/>
      <c r="E239" s="12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12"/>
      <c r="X239" s="6"/>
      <c r="Y239" s="6"/>
      <c r="Z239" s="6"/>
      <c r="AA239" s="6"/>
      <c r="AB239" s="6"/>
      <c r="AC239" s="12"/>
      <c r="AD239" s="6"/>
      <c r="AE239" s="6"/>
      <c r="AF239" s="6"/>
      <c r="AG239" s="6"/>
    </row>
    <row r="240" spans="1:33" ht="26.25" customHeight="1">
      <c r="A240" s="6"/>
      <c r="B240" s="6"/>
      <c r="C240" s="6"/>
      <c r="D240" s="12"/>
      <c r="E240" s="12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12"/>
      <c r="X240" s="6"/>
      <c r="Y240" s="6"/>
      <c r="Z240" s="6"/>
      <c r="AA240" s="6"/>
      <c r="AB240" s="6"/>
      <c r="AC240" s="12"/>
      <c r="AD240" s="6"/>
      <c r="AE240" s="6"/>
      <c r="AF240" s="6"/>
      <c r="AG240" s="6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X18:AB21"/>
    <mergeCell ref="A19:C22"/>
    <mergeCell ref="X12:AB15"/>
    <mergeCell ref="T17:V17"/>
    <mergeCell ref="AA17:AB17"/>
    <mergeCell ref="A24:C24"/>
    <mergeCell ref="F18:J22"/>
    <mergeCell ref="F24:J28"/>
    <mergeCell ref="L24:P27"/>
    <mergeCell ref="R24:V27"/>
    <mergeCell ref="A18:C18"/>
    <mergeCell ref="L18:P21"/>
    <mergeCell ref="R18:V21"/>
    <mergeCell ref="X24:AB27"/>
    <mergeCell ref="A25:C28"/>
    <mergeCell ref="A30:C30"/>
    <mergeCell ref="AF2:AG2"/>
    <mergeCell ref="AF3:AG3"/>
    <mergeCell ref="AD12:AG31"/>
    <mergeCell ref="F3:AC3"/>
    <mergeCell ref="F4:AG7"/>
    <mergeCell ref="A3:C3"/>
    <mergeCell ref="A4:C7"/>
    <mergeCell ref="X10:AB10"/>
    <mergeCell ref="AD10:AG10"/>
    <mergeCell ref="A9:C9"/>
    <mergeCell ref="F9:P9"/>
    <mergeCell ref="R9:AG9"/>
    <mergeCell ref="A10:C10"/>
    <mergeCell ref="A1:C1"/>
    <mergeCell ref="F1:AC1"/>
    <mergeCell ref="AD1:AG1"/>
    <mergeCell ref="A2:C2"/>
    <mergeCell ref="F2:AC2"/>
    <mergeCell ref="L10:P10"/>
    <mergeCell ref="R10:V10"/>
    <mergeCell ref="A12:C12"/>
    <mergeCell ref="F10:J10"/>
    <mergeCell ref="F12:J16"/>
    <mergeCell ref="L12:P15"/>
    <mergeCell ref="R12:V15"/>
    <mergeCell ref="A13:C16"/>
    <mergeCell ref="A38:C38"/>
    <mergeCell ref="E38:AG38"/>
    <mergeCell ref="A40:C40"/>
    <mergeCell ref="E40:AG40"/>
    <mergeCell ref="F30:J34"/>
    <mergeCell ref="L30:P33"/>
    <mergeCell ref="R30:V33"/>
    <mergeCell ref="X30:AB33"/>
    <mergeCell ref="A31:C34"/>
    <mergeCell ref="A36:C36"/>
    <mergeCell ref="E36:AG36"/>
    <mergeCell ref="AD32:AE32"/>
    <mergeCell ref="AF32:AG32"/>
    <mergeCell ref="AD33:AE33"/>
    <mergeCell ref="AF33:AG33"/>
    <mergeCell ref="AF34:AG34"/>
  </mergeCells>
  <printOptions horizontalCentered="1"/>
  <pageMargins left="0.22" right="0.22" top="0.22" bottom="0.22" header="0" footer="0"/>
  <pageSetup paperSize="9" scale="7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คำแนะนำ</vt:lpstr>
      <vt:lpstr>Logic Model(1)</vt:lpstr>
      <vt:lpstr>inputData(1)</vt:lpstr>
      <vt:lpstr>1.Input</vt:lpstr>
      <vt:lpstr>inputData(2)</vt:lpstr>
      <vt:lpstr>2.Radar Diagram</vt:lpstr>
      <vt:lpstr>3.Radar Analysis</vt:lpstr>
      <vt:lpstr>4.Comparative</vt:lpstr>
      <vt:lpstr>5. Logic Model</vt:lpstr>
      <vt:lpstr>ติดต่อ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 S I</cp:lastModifiedBy>
  <dcterms:modified xsi:type="dcterms:W3CDTF">2023-11-13T07:11:28Z</dcterms:modified>
</cp:coreProperties>
</file>