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สมุดงานนี้" autoCompressPictures="0"/>
  <workbookProtection workbookPassword="D440" lockStructure="1"/>
  <bookViews>
    <workbookView xWindow="0" yWindow="0" windowWidth="20490" windowHeight="7620" tabRatio="899" activeTab="1"/>
  </bookViews>
  <sheets>
    <sheet name="คำแนะนำ" sheetId="11" r:id="rId1"/>
    <sheet name="1. Data" sheetId="16" r:id="rId2"/>
    <sheet name="2.ผลวิเคราะห์ชุมชน" sheetId="2" state="hidden" r:id="rId3"/>
    <sheet name="2. Radar Diagram" sheetId="17" r:id="rId4"/>
    <sheet name="3. Radar Analysis" sheetId="18" r:id="rId5"/>
    <sheet name="4. Logic Model" sheetId="19" r:id="rId6"/>
    <sheet name="Project" sheetId="28" r:id="rId7"/>
    <sheet name="Contact" sheetId="20" r:id="rId8"/>
  </sheets>
  <definedNames>
    <definedName name="_xlnm.Print_Titles" localSheetId="1">'1. Data'!$1:$4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7" l="1"/>
  <c r="B7" i="2" l="1"/>
  <c r="B13" i="2" s="1"/>
  <c r="F8" i="2" l="1"/>
  <c r="F14" i="2" s="1"/>
  <c r="F7" i="2"/>
  <c r="F13" i="2" s="1"/>
  <c r="E8" i="2"/>
  <c r="E14" i="2" s="1"/>
  <c r="E7" i="2"/>
  <c r="E13" i="2" s="1"/>
  <c r="D7" i="2"/>
  <c r="D13" i="2" s="1"/>
  <c r="D8" i="2"/>
  <c r="D14" i="2" s="1"/>
  <c r="C8" i="2"/>
  <c r="C14" i="2" s="1"/>
  <c r="C7" i="2"/>
  <c r="C13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B19" i="2" l="1"/>
  <c r="E19" i="2"/>
  <c r="F19" i="2"/>
  <c r="D19" i="2"/>
  <c r="C19" i="2"/>
  <c r="P4" i="19" l="1"/>
  <c r="C5" i="19" s="1"/>
  <c r="C6" i="19" l="1"/>
  <c r="C4" i="19"/>
</calcChain>
</file>

<file path=xl/comments1.xml><?xml version="1.0" encoding="utf-8"?>
<comments xmlns="http://schemas.openxmlformats.org/spreadsheetml/2006/main">
  <authors>
    <author>praphaphan wunsuk</author>
  </authors>
  <commentList>
    <comment ref="G7" authorId="0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<sst xmlns="http://schemas.openxmlformats.org/spreadsheetml/2006/main" count="255" uniqueCount="218">
  <si>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</si>
  <si>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</si>
  <si>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</si>
  <si>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</si>
  <si>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</si>
  <si>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</si>
  <si>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</si>
  <si>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</si>
  <si>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</si>
  <si>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</si>
  <si>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</si>
  <si>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</si>
  <si>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</si>
  <si>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</si>
  <si>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</si>
  <si>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</si>
  <si>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</si>
  <si>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</si>
  <si>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</si>
  <si>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</si>
  <si>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</si>
  <si>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</si>
  <si>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</si>
  <si>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</si>
  <si>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</si>
  <si>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</si>
  <si>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</si>
  <si>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</si>
  <si>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</si>
  <si>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</si>
  <si>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</si>
  <si>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</si>
  <si>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</si>
  <si>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</si>
  <si>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</si>
  <si>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</si>
  <si>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</si>
  <si>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</si>
  <si>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</si>
  <si>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</si>
  <si>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</si>
  <si>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</si>
  <si>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</si>
  <si>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</si>
  <si>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</si>
  <si>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</si>
  <si>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</si>
  <si>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</si>
  <si>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</si>
  <si>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</si>
  <si>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</si>
  <si>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</si>
  <si>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</si>
  <si>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</si>
  <si>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</si>
  <si>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</si>
  <si>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3= ปัญหาน้อย</t>
  </si>
  <si>
    <t>2= ปัญหาปานกลาง</t>
  </si>
  <si>
    <t>1= ปัญหามาก</t>
  </si>
  <si>
    <t xml:space="preserve">  ตำบล</t>
  </si>
  <si>
    <t xml:space="preserve">  ชื่อบ้าน</t>
  </si>
  <si>
    <t xml:space="preserve">    อำเภอ</t>
  </si>
  <si>
    <t>บ้าน</t>
  </si>
  <si>
    <t>ต้นทุนในการผลิตสูง</t>
  </si>
  <si>
    <t>ส่งเสริมการจัดทำบัญชีครัวเรือน</t>
  </si>
  <si>
    <t>ซ่อมแซมที่อยู่อาศัยของคนยากจน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</si>
  <si>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</si>
  <si>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</si>
  <si>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</si>
  <si>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</si>
  <si>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</si>
  <si>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</si>
  <si>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</si>
  <si>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</si>
  <si>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</si>
  <si>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</si>
  <si>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</si>
  <si>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</si>
  <si>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Inputs</t>
  </si>
  <si>
    <t>Outputs</t>
  </si>
  <si>
    <t>Outcomes</t>
  </si>
  <si>
    <t>ปัจจัยดำเนินการ</t>
  </si>
  <si>
    <t>Short term</t>
  </si>
  <si>
    <t>Medium term</t>
  </si>
  <si>
    <t>Long term</t>
  </si>
  <si>
    <t>จำนวน</t>
  </si>
  <si>
    <t>ตัวชี้วัด</t>
  </si>
  <si>
    <t>พื้นที่เป้าหมาย</t>
  </si>
  <si>
    <t>เป้าหมาย</t>
  </si>
  <si>
    <t>กลุ่มโครงการ</t>
  </si>
  <si>
    <t>ประเด็นปัญหา</t>
  </si>
  <si>
    <t>ด้านการพัฒนาด้านอาชีพ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</si>
  <si>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</si>
  <si>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</si>
  <si>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ศูนย์สารสนเทศเพื่อการพัฒนาชุมชน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</si>
  <si>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</si>
  <si>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</si>
  <si>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</si>
  <si>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</si>
  <si>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</si>
  <si>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</si>
  <si>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</si>
  <si>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</si>
  <si>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</si>
  <si>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</si>
  <si>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</si>
  <si>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</si>
  <si>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</si>
  <si>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</si>
  <si>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</si>
  <si>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</si>
  <si>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</si>
  <si>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</si>
  <si>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</si>
  <si>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</si>
  <si>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20. คนอายุุ 15-59 ปี มีอาชีพและรายได้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</si>
  <si>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</si>
  <si>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</si>
  <si>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</si>
  <si>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</si>
  <si>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</si>
  <si>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</si>
  <si>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</si>
  <si>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</si>
  <si>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</si>
  <si>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</si>
  <si>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</si>
  <si>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</si>
  <si>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</si>
  <si>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</si>
  <si>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</si>
  <si>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</si>
  <si>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</si>
  <si>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</si>
  <si>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</si>
  <si>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</si>
  <si>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</si>
  <si>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</si>
  <si>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</si>
  <si>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</si>
  <si>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</si>
  <si>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</si>
  <si>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t>ความสัมพันธ์ของกลุ่มตัวชี้วัดกับประเด็นปัญหาของชุมชน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</si>
  <si>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</si>
  <si>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</si>
  <si>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</si>
  <si>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</si>
  <si>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</si>
  <si>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</si>
  <si>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</si>
  <si>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คนอายุ 15-59 ปี อ่าน เขียนภาษาไทย คิดเลขอย่างง่ายได้, คนอายุุ 15-59 ปี มีอาชีพและรายได้, คนอายุ 60 ปี ขึ้นไปมีอาชีพและมีรายได้, ครัวเรือนมีการเก็บออมเงิน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</si>
  <si>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</si>
  <si>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</si>
  <si>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</si>
  <si>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</si>
  <si>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</si>
  <si>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</si>
  <si>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</si>
  <si>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</si>
  <si>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</si>
  <si>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เจ้าหน้าที่, ผู้นำชุมชน, แกนนำ, ครัวเรือนเป้าหมาย</t>
  </si>
  <si>
    <t>การใช้สารเสพติด (สารระเหย,กัญชา,ยาบ้า เฮโรอีน)</t>
  </si>
  <si>
    <t>ปัญหาสิ่งแวดล้อมของครัวเรือน เช่น ขยะ น้ำเสีย</t>
  </si>
  <si>
    <t>กรณีพิพาทที่เกิดขึ้นในชุมชน</t>
  </si>
  <si>
    <t>โปรแกรมแบ่งส่วนการใช้งานเป็น 4 ส่วน</t>
  </si>
  <si>
    <t>1. Data</t>
  </si>
  <si>
    <t>2. Radar Diagram</t>
  </si>
  <si>
    <t>3. Radar Analysis</t>
  </si>
  <si>
    <t>: วิเคราะห์ข้อมูลแต่ละประเภท</t>
  </si>
  <si>
    <t>: วิเคราะห์ข้อมูลภาพรวม</t>
  </si>
  <si>
    <r>
      <t>1.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1. Data</t>
    </r>
    <r>
      <rPr>
        <sz val="12"/>
        <color theme="1"/>
        <rFont val="Tahoma"/>
        <family val="2"/>
      </rPr>
      <t xml:space="preserve"> ป้อนข้อมูลชุมชน</t>
    </r>
  </si>
  <si>
    <r>
      <t xml:space="preserve">3. คลิ๊กแท็บที่ </t>
    </r>
    <r>
      <rPr>
        <b/>
        <u/>
        <sz val="12"/>
        <color rgb="FFFF0000"/>
        <rFont val="Tahoma"/>
        <family val="2"/>
      </rPr>
      <t>3.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</si>
  <si>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 31 ตัวชี้วัด</t>
  </si>
  <si>
    <t>1.2 ข้อมูล กชช.2ค ป้อนค่าคะแนนระดับปัญหา คือ 1 หรือ 2 หรือ 3 ตามข้อคำถามของกชช.2 ค ทั้ง 33 ตั้วชี้วัด</t>
  </si>
  <si>
    <r>
      <t xml:space="preserve">1) </t>
    </r>
    <r>
      <rPr>
        <u/>
        <sz val="12"/>
        <rFont val="Tahoma"/>
        <family val="2"/>
      </rPr>
      <t>ช่องสีเหลือง</t>
    </r>
    <r>
      <rPr>
        <sz val="12"/>
        <rFont val="Tahoma"/>
        <family val="2"/>
      </rPr>
      <t xml:space="preserve"> คีย์รายละเอียดชื่อข้อมูลนั้น เช่น 1. ข้อมูลภูมิปัญญา</t>
    </r>
  </si>
  <si>
    <r>
      <t xml:space="preserve">2) </t>
    </r>
    <r>
      <rPr>
        <u/>
        <sz val="12"/>
        <rFont val="Tahoma"/>
        <family val="2"/>
      </rPr>
      <t>ช่องสีส้ม</t>
    </r>
    <r>
      <rPr>
        <sz val="12"/>
        <rFont val="Tahoma"/>
        <family val="2"/>
      </rPr>
      <t xml:space="preserve"> ให้ป้อนระดับของปัญหาของข้อมูลนั้น โดย</t>
    </r>
  </si>
  <si>
    <r>
      <t>2.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ที่แสดงให้เห็นถึงผลการวิเคราะห์ข้อมูลชุมชน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</si>
  <si>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t xml:space="preserve"> </t>
    </r>
    <r>
      <rPr>
        <b/>
        <sz val="11"/>
        <color rgb="FFFF0000"/>
        <rFont val="Tahoma"/>
        <family val="2"/>
      </rPr>
      <t>หมายเหตุ</t>
    </r>
    <r>
      <rPr>
        <sz val="11"/>
        <color rgb="FFFF0000"/>
        <rFont val="Tahoma"/>
        <family val="2"/>
      </rPr>
      <t xml:space="preserve"> ชุมชนสามารถใช้ผลการวิเคราะห์ 2. Radar Diagram หรือ 3.Radar Analysis ร่วมกับ        การจัดเวทีประชาคม การมีส่วนร่วม และ ความต้องการของชุมชนได้</t>
    </r>
  </si>
  <si>
    <t>ผู้พัฒนาระบบ :</t>
  </si>
  <si>
    <t>ข้อมูลเพิ่มเติม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</si>
  <si>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</si>
  <si>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: แผนบูรณาการการพัฒนาคุณภาพชีวิต</t>
  </si>
  <si>
    <t>4. Logic Model</t>
  </si>
  <si>
    <t>การสนับสนุนอาชีพเสริม</t>
  </si>
  <si>
    <t>ความต้องการเครื่องสูบน้ำ</t>
  </si>
  <si>
    <t>การรักษาพันธุ์สัตว์ท้องถิ่น</t>
  </si>
  <si>
    <t>การสนับสนุนเงินทุน</t>
  </si>
  <si>
    <t>การฟื้นฟูสภาพดินและปลูกป่า</t>
  </si>
  <si>
    <t>ใช้สารเคมีในการเกษตรไม่เหมาะสม</t>
  </si>
  <si>
    <t>หนี้นอกระบบ</t>
  </si>
  <si>
    <t>การรักษาความสะอาดในครัวเรือน/ชุมชน</t>
  </si>
  <si>
    <t>ผลิตผลราคาตกต่ำ</t>
  </si>
  <si>
    <t>ซ่อมแซมโครงสร้างพื้นฐาน เช่น ถนน</t>
  </si>
  <si>
    <t>กลุ่มผู้มีอิทธิพล</t>
  </si>
  <si>
    <t>คอรัปชั่นของผู้นำชุมชน/ท้องถิ่น</t>
  </si>
  <si>
    <t xml:space="preserve">ความสัมพันธ์การทำงานร่วมกับชุมชน/ท้องถิ่น </t>
  </si>
  <si>
    <t>: ข้อมูล</t>
  </si>
  <si>
    <r>
      <t xml:space="preserve">4. คลิ๊กแท็บที่ </t>
    </r>
    <r>
      <rPr>
        <b/>
        <sz val="12"/>
        <color rgb="FFFF0000"/>
        <rFont val="Tahoma"/>
        <family val="2"/>
      </rPr>
      <t>4</t>
    </r>
    <r>
      <rPr>
        <b/>
        <u/>
        <sz val="12"/>
        <color rgb="FFFF0000"/>
        <rFont val="Tahoma"/>
        <family val="2"/>
      </rPr>
      <t>. Logic Model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แผนบูรณาการการพัฒนาคุณภาพชีวิต</t>
    </r>
  </si>
  <si>
    <t>กลุ่มงานระบบสารสนเทศชุมชน</t>
  </si>
  <si>
    <t>เสนาะ  แสงมณี</t>
  </si>
  <si>
    <t>cddcenter.info@gmail.com</t>
  </si>
  <si>
    <t>081-9738984</t>
  </si>
  <si>
    <t>02-1416298,  02-1416263</t>
  </si>
  <si>
    <t>snor890@gmail.com</t>
  </si>
  <si>
    <r>
      <rPr>
        <sz val="12"/>
        <color theme="3" tint="-0.249977111117893"/>
        <rFont val="Wingdings 3"/>
        <family val="1"/>
        <charset val="2"/>
      </rPr>
      <t>u</t>
    </r>
    <r>
      <rPr>
        <sz val="12"/>
        <color theme="3" tint="-0.249977111117893"/>
        <rFont val="Silom"/>
        <family val="2"/>
      </rPr>
      <t>ข้อมูลเพิ่มเติม</t>
    </r>
    <r>
      <rPr>
        <sz val="12"/>
        <color theme="3" tint="-0.249977111117893"/>
        <rFont val="Tahoma"/>
        <family val="2"/>
        <scheme val="minor"/>
      </rPr>
      <t xml:space="preserve"> กลุ่มงานระบบสารสนเทศชุมชน </t>
    </r>
    <r>
      <rPr>
        <sz val="12"/>
        <color theme="3" tint="-0.249977111117893"/>
        <rFont val="Silom"/>
        <family val="2"/>
      </rPr>
      <t>ศูนย์สารสนเทศเพื่อการพัฒนาชุมชน</t>
    </r>
    <r>
      <rPr>
        <sz val="12"/>
        <color theme="3" tint="-0.249977111117893"/>
        <rFont val="Wingdings 3"/>
        <family val="1"/>
        <charset val="2"/>
      </rPr>
      <t>t</t>
    </r>
    <r>
      <rPr>
        <sz val="12"/>
        <color theme="3" tint="-0.249977111117893"/>
        <rFont val="Tahoma"/>
        <family val="2"/>
        <scheme val="minor"/>
      </rPr>
      <t xml:space="preserve"> 
</t>
    </r>
    <r>
      <rPr>
        <b/>
        <sz val="14"/>
        <color theme="3" tint="-0.249977111117893"/>
        <rFont val="Tahoma"/>
        <family val="2"/>
        <scheme val="minor"/>
      </rPr>
      <t>02-1416298, 02-1416263</t>
    </r>
  </si>
  <si>
    <t>Version</t>
  </si>
  <si>
    <t>Community_Information_Radar_Analysis 2018</t>
  </si>
  <si>
    <t>Update</t>
  </si>
  <si>
    <t xml:space="preserve">ถนน, การติดต่อสื่อสาร, ผลผลิตจากการทำนา/ผลผลิตจากทำไร่/ผลผลิตจากทำเกษตรอื่นๆ,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</si>
  <si>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 กิจกรรมแหล่งอาหารเพื่อสุขภาพ 
- อบรมสร้างความรู้ความเข้าใจ  
- รับสมัครครัวเรือนเป้าหมาย 
- ศึกษาดูงาน</t>
  </si>
  <si>
    <t>คน: STAFF</t>
  </si>
  <si>
    <t>งบประมาณ: MONEY</t>
  </si>
  <si>
    <t>ภาคี: PARTNERS</t>
  </si>
  <si>
    <t>เทคโนโลยี: TECHNOLOGY</t>
  </si>
  <si>
    <r>
      <rPr>
        <b/>
        <i/>
        <sz val="14"/>
        <rFont val="IrisUPC"/>
        <family val="2"/>
      </rPr>
      <t>กิจกรรม</t>
    </r>
    <r>
      <rPr>
        <b/>
        <i/>
        <sz val="16"/>
        <rFont val="IrisUPC"/>
        <family val="2"/>
        <charset val="222"/>
      </rPr>
      <t xml:space="preserve"> Activities</t>
    </r>
  </si>
  <si>
    <r>
      <rPr>
        <b/>
        <i/>
        <sz val="14"/>
        <rFont val="IrisUPC"/>
        <family val="2"/>
      </rPr>
      <t>ผู้มีส่วนร่วม</t>
    </r>
    <r>
      <rPr>
        <b/>
        <i/>
        <sz val="16"/>
        <rFont val="IrisUPC"/>
        <family val="2"/>
        <charset val="222"/>
      </rPr>
      <t xml:space="preserve"> Participation</t>
    </r>
  </si>
  <si>
    <t>Evaluation</t>
  </si>
  <si>
    <t>CIA 2018 (11/20/2017)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</si>
</sst>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;[Red]0.00"/>
    <numFmt numFmtId="188" formatCode="#,##0.00;[Red]#,##0.00"/>
  </numFmts>
  <fonts count="103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4"/>
      <color rgb="FF00206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u/>
      <sz val="12"/>
      <color rgb="FFFF0000"/>
      <name val="Tahoma"/>
      <family val="2"/>
    </font>
    <font>
      <u/>
      <sz val="12"/>
      <name val="Tahoma"/>
      <family val="2"/>
    </font>
    <font>
      <b/>
      <sz val="11"/>
      <color rgb="FFFF0000"/>
      <name val="Tahoma"/>
      <family val="2"/>
    </font>
    <font>
      <sz val="12"/>
      <color theme="3" tint="-0.249977111117893"/>
      <name val="Tahoma"/>
      <family val="2"/>
      <scheme val="minor"/>
    </font>
    <font>
      <sz val="12"/>
      <color theme="3" tint="-0.249977111117893"/>
      <name val="Silom"/>
      <family val="2"/>
    </font>
    <font>
      <sz val="12"/>
      <color theme="3" tint="-0.249977111117893"/>
      <name val="Wingdings 3"/>
      <family val="1"/>
      <charset val="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12"/>
      <color rgb="FFFF0000"/>
      <name val="Tahoma"/>
      <family val="2"/>
    </font>
    <font>
      <b/>
      <sz val="14"/>
      <color theme="3" tint="-0.249977111117893"/>
      <name val="Tahoma"/>
      <family val="2"/>
      <scheme val="minor"/>
    </font>
    <font>
      <sz val="10"/>
      <color rgb="FFFFFFCC"/>
      <name val="Arial"/>
      <family val="2"/>
    </font>
    <font>
      <b/>
      <sz val="22"/>
      <color rgb="FFFFFFCC"/>
      <name val="IrisUPC"/>
      <family val="2"/>
      <charset val="222"/>
    </font>
    <font>
      <sz val="18"/>
      <color rgb="FFFFFFCC"/>
      <name val="IrisUPC"/>
      <family val="2"/>
      <charset val="222"/>
    </font>
    <font>
      <b/>
      <sz val="22"/>
      <name val="IrisUPC"/>
      <family val="2"/>
    </font>
    <font>
      <b/>
      <sz val="15"/>
      <color rgb="FF9C6500"/>
      <name val="IrisUPC"/>
      <family val="2"/>
      <charset val="222"/>
    </font>
    <font>
      <b/>
      <i/>
      <sz val="16"/>
      <name val="IrisUPC"/>
      <family val="2"/>
    </font>
    <font>
      <b/>
      <i/>
      <sz val="14"/>
      <name val="IrisUPC"/>
      <family val="2"/>
    </font>
    <font>
      <b/>
      <sz val="10"/>
      <name val="Arial"/>
      <family val="2"/>
    </font>
    <font>
      <b/>
      <sz val="16"/>
      <name val="Tahom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/>
      <top/>
      <bottom style="medium">
        <color theme="5" tint="0.39994506668294322"/>
      </bottom>
      <diagonal/>
    </border>
    <border>
      <left/>
      <right/>
      <top/>
      <bottom style="medium">
        <color theme="5" tint="0.39994506668294322"/>
      </bottom>
      <diagonal/>
    </border>
    <border>
      <left/>
      <right style="medium">
        <color theme="5" tint="0.39994506668294322"/>
      </right>
      <top/>
      <bottom style="medium">
        <color theme="5" tint="0.39994506668294322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theme="5" tint="0.39991454817346722"/>
      </right>
      <top style="medium">
        <color theme="5" tint="0.39994506668294322"/>
      </top>
      <bottom/>
      <diagonal/>
    </border>
    <border>
      <left/>
      <right style="medium">
        <color theme="5" tint="0.39991454817346722"/>
      </right>
      <top/>
      <bottom style="medium">
        <color theme="5" tint="0.39994506668294322"/>
      </bottom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5" fillId="0" borderId="42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51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5" xfId="14" applyFont="1" applyFill="1" applyAlignment="1">
      <alignment horizontal="left"/>
    </xf>
    <xf numFmtId="0" fontId="28" fillId="23" borderId="35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1" fillId="0" borderId="0" xfId="3" applyFont="1" applyFill="1" applyAlignment="1">
      <alignment horizontal="center"/>
    </xf>
    <xf numFmtId="0" fontId="31" fillId="9" borderId="31" xfId="9" applyFont="1" applyBorder="1"/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9" borderId="31" xfId="9" applyFont="1" applyBorder="1" applyAlignment="1">
      <alignment horizontal="left"/>
    </xf>
    <xf numFmtId="0" fontId="33" fillId="15" borderId="16" xfId="0" applyFont="1" applyFill="1" applyBorder="1"/>
    <xf numFmtId="0" fontId="33" fillId="9" borderId="31" xfId="9" applyFont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9" borderId="31" xfId="9" applyFont="1" applyBorder="1" applyAlignment="1">
      <alignment horizontal="left"/>
    </xf>
    <xf numFmtId="0" fontId="0" fillId="16" borderId="0" xfId="0" applyFill="1"/>
    <xf numFmtId="0" fontId="33" fillId="0" borderId="0" xfId="0" applyFont="1"/>
    <xf numFmtId="0" fontId="33" fillId="15" borderId="43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7" fillId="13" borderId="0" xfId="0" applyFont="1" applyFill="1" applyProtection="1"/>
    <xf numFmtId="0" fontId="50" fillId="22" borderId="0" xfId="17" applyFont="1" applyProtection="1"/>
    <xf numFmtId="0" fontId="28" fillId="34" borderId="35" xfId="14" applyFont="1" applyFill="1" applyAlignment="1">
      <alignment horizontal="left"/>
    </xf>
    <xf numFmtId="0" fontId="27" fillId="34" borderId="35" xfId="14" applyFont="1" applyFill="1" applyAlignment="1">
      <alignment horizontal="left"/>
    </xf>
    <xf numFmtId="0" fontId="28" fillId="13" borderId="35" xfId="14" applyFont="1" applyFill="1" applyAlignment="1">
      <alignment horizontal="left"/>
    </xf>
    <xf numFmtId="0" fontId="28" fillId="35" borderId="35" xfId="14" applyFont="1" applyFill="1" applyAlignment="1">
      <alignment horizontal="left"/>
    </xf>
    <xf numFmtId="0" fontId="28" fillId="28" borderId="35" xfId="14" applyFont="1" applyFill="1" applyAlignment="1">
      <alignment horizontal="left"/>
    </xf>
    <xf numFmtId="0" fontId="53" fillId="21" borderId="0" xfId="15" applyFont="1"/>
    <xf numFmtId="0" fontId="51" fillId="0" borderId="0" xfId="0" applyFont="1"/>
    <xf numFmtId="0" fontId="54" fillId="0" borderId="0" xfId="16" applyFont="1" applyAlignment="1">
      <alignment horizontal="left"/>
    </xf>
    <xf numFmtId="0" fontId="44" fillId="17" borderId="0" xfId="0" applyFont="1" applyFill="1" applyAlignment="1">
      <alignment horizontal="center"/>
    </xf>
    <xf numFmtId="0" fontId="44" fillId="17" borderId="0" xfId="0" applyFont="1" applyFill="1"/>
    <xf numFmtId="0" fontId="49" fillId="11" borderId="16" xfId="1" applyFont="1" applyFill="1" applyBorder="1" applyAlignment="1">
      <alignment horizontal="right"/>
    </xf>
    <xf numFmtId="0" fontId="56" fillId="18" borderId="1" xfId="8" applyFont="1" applyFill="1" applyBorder="1" applyAlignment="1">
      <alignment horizontal="center"/>
    </xf>
    <xf numFmtId="0" fontId="49" fillId="11" borderId="0" xfId="1" applyFont="1" applyFill="1" applyBorder="1" applyAlignment="1">
      <alignment horizontal="center"/>
    </xf>
    <xf numFmtId="0" fontId="57" fillId="0" borderId="35" xfId="14" applyFont="1" applyFill="1" applyAlignment="1">
      <alignment horizontal="right"/>
    </xf>
    <xf numFmtId="0" fontId="57" fillId="0" borderId="35" xfId="14" applyFont="1" applyFill="1" applyAlignment="1">
      <alignment horizontal="left"/>
    </xf>
    <xf numFmtId="0" fontId="49" fillId="10" borderId="25" xfId="2" applyFont="1" applyFill="1" applyBorder="1" applyAlignment="1">
      <alignment horizontal="center"/>
    </xf>
    <xf numFmtId="2" fontId="49" fillId="10" borderId="25" xfId="2" applyNumberFormat="1" applyFont="1" applyFill="1" applyBorder="1" applyAlignment="1">
      <alignment horizontal="center"/>
    </xf>
    <xf numFmtId="0" fontId="49" fillId="10" borderId="26" xfId="2" applyFont="1" applyFill="1" applyBorder="1" applyAlignment="1">
      <alignment horizontal="center"/>
    </xf>
    <xf numFmtId="2" fontId="49" fillId="10" borderId="2" xfId="2" applyNumberFormat="1" applyFont="1" applyFill="1" applyBorder="1" applyAlignment="1">
      <alignment horizontal="center"/>
    </xf>
    <xf numFmtId="2" fontId="49" fillId="10" borderId="20" xfId="2" applyNumberFormat="1" applyFont="1" applyFill="1" applyBorder="1" applyAlignment="1">
      <alignment horizontal="center"/>
    </xf>
    <xf numFmtId="0" fontId="44" fillId="17" borderId="16" xfId="0" applyFont="1" applyFill="1" applyBorder="1"/>
    <xf numFmtId="0" fontId="49" fillId="10" borderId="2" xfId="2" applyFont="1" applyFill="1" applyBorder="1" applyAlignment="1">
      <alignment horizontal="center"/>
    </xf>
    <xf numFmtId="0" fontId="49" fillId="10" borderId="20" xfId="2" applyNumberFormat="1" applyFont="1" applyFill="1" applyBorder="1" applyAlignment="1">
      <alignment horizontal="center"/>
    </xf>
    <xf numFmtId="0" fontId="44" fillId="17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/>
    </xf>
    <xf numFmtId="0" fontId="58" fillId="17" borderId="21" xfId="0" applyFont="1" applyFill="1" applyBorder="1" applyAlignment="1">
      <alignment horizontal="center"/>
    </xf>
    <xf numFmtId="0" fontId="49" fillId="10" borderId="25" xfId="2" applyFont="1" applyFill="1" applyBorder="1" applyAlignment="1" applyProtection="1">
      <alignment horizontal="center"/>
      <protection locked="0"/>
    </xf>
    <xf numFmtId="0" fontId="49" fillId="10" borderId="26" xfId="2" applyFont="1" applyFill="1" applyBorder="1" applyAlignment="1" applyProtection="1">
      <alignment horizontal="center"/>
      <protection locked="0"/>
    </xf>
    <xf numFmtId="2" fontId="49" fillId="10" borderId="2" xfId="2" applyNumberFormat="1" applyFont="1" applyFill="1" applyBorder="1" applyAlignment="1" applyProtection="1">
      <alignment horizontal="center"/>
      <protection locked="0"/>
    </xf>
    <xf numFmtId="2" fontId="49" fillId="10" borderId="20" xfId="2" applyNumberFormat="1" applyFont="1" applyFill="1" applyBorder="1" applyAlignment="1" applyProtection="1">
      <alignment horizontal="center"/>
      <protection locked="0"/>
    </xf>
    <xf numFmtId="0" fontId="49" fillId="10" borderId="2" xfId="2" applyFont="1" applyFill="1" applyBorder="1" applyAlignment="1" applyProtection="1">
      <alignment horizontal="center"/>
      <protection locked="0"/>
    </xf>
    <xf numFmtId="0" fontId="49" fillId="10" borderId="20" xfId="2" applyFont="1" applyFill="1" applyBorder="1" applyAlignment="1" applyProtection="1">
      <alignment horizontal="center"/>
      <protection locked="0"/>
    </xf>
    <xf numFmtId="0" fontId="44" fillId="17" borderId="21" xfId="0" applyFont="1" applyFill="1" applyBorder="1" applyAlignment="1">
      <alignment horizontal="center"/>
    </xf>
    <xf numFmtId="2" fontId="49" fillId="19" borderId="27" xfId="5" applyNumberFormat="1" applyFont="1" applyFill="1" applyBorder="1" applyAlignment="1">
      <alignment horizontal="center"/>
    </xf>
    <xf numFmtId="2" fontId="49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1" fillId="17" borderId="0" xfId="0" applyFont="1" applyFill="1" applyAlignment="1">
      <alignment horizontal="center"/>
    </xf>
    <xf numFmtId="0" fontId="60" fillId="17" borderId="16" xfId="0" applyFont="1" applyFill="1" applyBorder="1" applyProtection="1">
      <protection locked="0"/>
    </xf>
    <xf numFmtId="0" fontId="51" fillId="17" borderId="16" xfId="0" applyFont="1" applyFill="1" applyBorder="1"/>
    <xf numFmtId="0" fontId="61" fillId="17" borderId="22" xfId="0" applyFont="1" applyFill="1" applyBorder="1"/>
    <xf numFmtId="0" fontId="59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2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2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4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3" fillId="0" borderId="0" xfId="0" applyFont="1"/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/>
    <xf numFmtId="0" fontId="65" fillId="0" borderId="0" xfId="68" applyFont="1" applyFill="1" applyBorder="1" applyAlignment="1">
      <alignment vertical="center"/>
    </xf>
    <xf numFmtId="0" fontId="63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Border="1" applyAlignment="1">
      <alignment vertical="top" wrapText="1"/>
    </xf>
    <xf numFmtId="0" fontId="67" fillId="11" borderId="15" xfId="0" applyFont="1" applyFill="1" applyBorder="1" applyAlignment="1">
      <alignment vertical="top" wrapText="1"/>
    </xf>
    <xf numFmtId="0" fontId="63" fillId="10" borderId="15" xfId="0" applyFont="1" applyFill="1" applyBorder="1"/>
    <xf numFmtId="0" fontId="63" fillId="19" borderId="15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3" fillId="27" borderId="23" xfId="0" applyFont="1" applyFill="1" applyBorder="1" applyAlignment="1">
      <alignment vertical="top" wrapText="1"/>
    </xf>
    <xf numFmtId="0" fontId="63" fillId="27" borderId="24" xfId="0" applyFont="1" applyFill="1" applyBorder="1" applyAlignment="1">
      <alignment vertical="top" wrapText="1"/>
    </xf>
    <xf numFmtId="0" fontId="63" fillId="0" borderId="0" xfId="0" applyFont="1" applyBorder="1" applyAlignment="1">
      <alignment horizontal="left" vertical="top" wrapText="1"/>
    </xf>
    <xf numFmtId="0" fontId="67" fillId="0" borderId="0" xfId="0" applyFont="1" applyFill="1" applyBorder="1" applyAlignment="1">
      <alignment vertical="top" wrapText="1"/>
    </xf>
    <xf numFmtId="0" fontId="63" fillId="0" borderId="0" xfId="0" applyFont="1" applyFill="1" applyBorder="1"/>
    <xf numFmtId="0" fontId="63" fillId="27" borderId="16" xfId="0" applyFont="1" applyFill="1" applyBorder="1" applyAlignment="1">
      <alignment vertical="top" wrapText="1"/>
    </xf>
    <xf numFmtId="0" fontId="63" fillId="27" borderId="21" xfId="0" applyFont="1" applyFill="1" applyBorder="1" applyAlignment="1">
      <alignment vertical="top" wrapText="1"/>
    </xf>
    <xf numFmtId="0" fontId="63" fillId="27" borderId="22" xfId="0" applyFont="1" applyFill="1" applyBorder="1" applyAlignment="1">
      <alignment vertical="top" wrapText="1"/>
    </xf>
    <xf numFmtId="0" fontId="63" fillId="27" borderId="37" xfId="0" applyFont="1" applyFill="1" applyBorder="1" applyAlignment="1">
      <alignment vertical="top" wrapText="1"/>
    </xf>
    <xf numFmtId="0" fontId="63" fillId="0" borderId="0" xfId="0" applyFont="1" applyBorder="1" applyAlignment="1">
      <alignment vertical="top" wrapText="1"/>
    </xf>
    <xf numFmtId="0" fontId="63" fillId="11" borderId="15" xfId="0" applyFont="1" applyFill="1" applyBorder="1"/>
    <xf numFmtId="0" fontId="63" fillId="10" borderId="41" xfId="0" applyFont="1" applyFill="1" applyBorder="1"/>
    <xf numFmtId="0" fontId="63" fillId="0" borderId="0" xfId="0" applyFont="1" applyBorder="1"/>
    <xf numFmtId="0" fontId="63" fillId="0" borderId="0" xfId="0" applyFont="1" applyFill="1" applyBorder="1" applyAlignment="1"/>
    <xf numFmtId="0" fontId="63" fillId="11" borderId="15" xfId="0" applyFont="1" applyFill="1" applyBorder="1" applyAlignment="1"/>
    <xf numFmtId="0" fontId="63" fillId="19" borderId="41" xfId="0" applyFont="1" applyFill="1" applyBorder="1" applyAlignment="1">
      <alignment vertical="top" wrapText="1"/>
    </xf>
    <xf numFmtId="1" fontId="63" fillId="0" borderId="0" xfId="0" applyNumberFormat="1" applyFont="1" applyBorder="1" applyAlignment="1">
      <alignment vertical="top" wrapText="1"/>
    </xf>
    <xf numFmtId="0" fontId="63" fillId="29" borderId="41" xfId="0" applyFont="1" applyFill="1" applyBorder="1"/>
    <xf numFmtId="0" fontId="63" fillId="29" borderId="15" xfId="0" applyFont="1" applyFill="1" applyBorder="1"/>
    <xf numFmtId="0" fontId="64" fillId="0" borderId="0" xfId="0" applyFont="1"/>
    <xf numFmtId="0" fontId="64" fillId="0" borderId="0" xfId="0" applyFont="1" applyBorder="1" applyAlignment="1">
      <alignment horizontal="center"/>
    </xf>
    <xf numFmtId="0" fontId="64" fillId="13" borderId="38" xfId="0" applyFont="1" applyFill="1" applyBorder="1" applyAlignment="1">
      <alignment horizontal="center"/>
    </xf>
    <xf numFmtId="0" fontId="64" fillId="26" borderId="38" xfId="0" applyFont="1" applyFill="1" applyBorder="1" applyAlignment="1">
      <alignment horizontal="center"/>
    </xf>
    <xf numFmtId="0" fontId="64" fillId="0" borderId="0" xfId="0" applyFont="1" applyFill="1"/>
    <xf numFmtId="0" fontId="69" fillId="11" borderId="0" xfId="0" applyFont="1" applyFill="1"/>
    <xf numFmtId="0" fontId="69" fillId="0" borderId="0" xfId="0" applyFont="1" applyFill="1"/>
    <xf numFmtId="0" fontId="69" fillId="0" borderId="0" xfId="0" applyFont="1"/>
    <xf numFmtId="0" fontId="68" fillId="0" borderId="0" xfId="0" applyFont="1" applyFill="1"/>
    <xf numFmtId="0" fontId="68" fillId="0" borderId="0" xfId="0" applyFont="1"/>
    <xf numFmtId="0" fontId="68" fillId="28" borderId="0" xfId="0" applyFont="1" applyFill="1" applyBorder="1" applyAlignment="1">
      <alignment horizontal="left"/>
    </xf>
    <xf numFmtId="0" fontId="68" fillId="19" borderId="0" xfId="0" applyFont="1" applyFill="1" applyAlignment="1">
      <alignment vertical="top" wrapText="1"/>
    </xf>
    <xf numFmtId="0" fontId="76" fillId="39" borderId="0" xfId="0" applyFont="1" applyFill="1" applyAlignment="1">
      <alignment horizontal="left" vertical="center"/>
    </xf>
    <xf numFmtId="0" fontId="70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left" vertical="top" wrapText="1"/>
    </xf>
    <xf numFmtId="0" fontId="31" fillId="15" borderId="51" xfId="99" applyFont="1" applyFill="1" applyBorder="1" applyAlignment="1"/>
    <xf numFmtId="0" fontId="33" fillId="15" borderId="52" xfId="102" applyFont="1" applyFill="1" applyBorder="1"/>
    <xf numFmtId="0" fontId="1" fillId="3" borderId="0" xfId="1" applyFont="1" applyAlignment="1">
      <alignment horizontal="right"/>
    </xf>
    <xf numFmtId="0" fontId="32" fillId="8" borderId="1" xfId="8" applyFont="1" applyAlignment="1" applyProtection="1">
      <alignment horizontal="center"/>
      <protection locked="0"/>
    </xf>
    <xf numFmtId="0" fontId="34" fillId="8" borderId="1" xfId="8" applyFont="1" applyAlignment="1" applyProtection="1">
      <alignment horizontal="center"/>
      <protection locked="0"/>
    </xf>
    <xf numFmtId="0" fontId="33" fillId="19" borderId="44" xfId="0" applyFont="1" applyFill="1" applyBorder="1" applyProtection="1">
      <protection locked="0"/>
    </xf>
    <xf numFmtId="0" fontId="32" fillId="19" borderId="32" xfId="8" applyFont="1" applyFill="1" applyBorder="1" applyAlignment="1" applyProtection="1">
      <alignment horizontal="center"/>
      <protection locked="0"/>
    </xf>
    <xf numFmtId="0" fontId="32" fillId="8" borderId="32" xfId="8" applyFont="1" applyBorder="1" applyAlignment="1" applyProtection="1">
      <alignment horizontal="center"/>
      <protection locked="0"/>
    </xf>
    <xf numFmtId="0" fontId="32" fillId="19" borderId="32" xfId="8" applyFont="1" applyFill="1" applyBorder="1" applyAlignment="1" applyProtection="1">
      <protection locked="0"/>
    </xf>
    <xf numFmtId="0" fontId="33" fillId="32" borderId="0" xfId="0" applyFont="1" applyFill="1" applyAlignment="1" applyProtection="1">
      <alignment horizontal="center"/>
      <protection locked="0"/>
    </xf>
    <xf numFmtId="0" fontId="33" fillId="16" borderId="0" xfId="0" applyFont="1" applyFill="1" applyBorder="1"/>
    <xf numFmtId="0" fontId="12" fillId="11" borderId="0" xfId="0" applyFont="1" applyFill="1" applyAlignment="1">
      <alignment horizontal="left"/>
    </xf>
    <xf numFmtId="0" fontId="0" fillId="41" borderId="0" xfId="0" applyFill="1"/>
    <xf numFmtId="0" fontId="41" fillId="41" borderId="0" xfId="0" applyFont="1" applyFill="1"/>
    <xf numFmtId="0" fontId="40" fillId="41" borderId="0" xfId="0" applyFont="1" applyFill="1"/>
    <xf numFmtId="0" fontId="68" fillId="41" borderId="0" xfId="0" applyFont="1" applyFill="1"/>
    <xf numFmtId="0" fontId="42" fillId="41" borderId="0" xfId="16" applyFont="1" applyFill="1" applyAlignment="1">
      <alignment horizontal="right" vertical="center"/>
    </xf>
    <xf numFmtId="0" fontId="86" fillId="41" borderId="0" xfId="0" applyFont="1" applyFill="1"/>
    <xf numFmtId="0" fontId="87" fillId="41" borderId="0" xfId="0" applyFont="1" applyFill="1"/>
    <xf numFmtId="0" fontId="88" fillId="41" borderId="0" xfId="0" applyFont="1" applyFill="1"/>
    <xf numFmtId="0" fontId="89" fillId="41" borderId="0" xfId="0" applyFont="1" applyFill="1" applyAlignment="1"/>
    <xf numFmtId="0" fontId="91" fillId="41" borderId="0" xfId="0" applyFont="1" applyFill="1"/>
    <xf numFmtId="0" fontId="16" fillId="24" borderId="0" xfId="0" applyFont="1" applyFill="1"/>
    <xf numFmtId="0" fontId="94" fillId="41" borderId="0" xfId="0" applyFont="1" applyFill="1"/>
    <xf numFmtId="0" fontId="95" fillId="41" borderId="0" xfId="0" applyFont="1" applyFill="1"/>
    <xf numFmtId="0" fontId="96" fillId="41" borderId="0" xfId="0" applyFont="1" applyFill="1"/>
    <xf numFmtId="0" fontId="94" fillId="16" borderId="0" xfId="0" applyFont="1" applyFill="1"/>
    <xf numFmtId="0" fontId="94" fillId="0" borderId="0" xfId="0" applyFont="1"/>
    <xf numFmtId="0" fontId="12" fillId="17" borderId="15" xfId="0" applyFont="1" applyFill="1" applyBorder="1" applyAlignment="1">
      <alignment horizontal="left" wrapText="1"/>
    </xf>
    <xf numFmtId="0" fontId="12" fillId="17" borderId="15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right" vertical="top" wrapText="1"/>
    </xf>
    <xf numFmtId="0" fontId="63" fillId="0" borderId="0" xfId="0" applyFont="1" applyAlignment="1">
      <alignment horizontal="right"/>
    </xf>
    <xf numFmtId="0" fontId="63" fillId="0" borderId="21" xfId="0" applyFont="1" applyBorder="1" applyAlignment="1">
      <alignment horizontal="right"/>
    </xf>
    <xf numFmtId="0" fontId="63" fillId="0" borderId="0" xfId="0" applyFont="1" applyBorder="1" applyAlignment="1">
      <alignment horizontal="right"/>
    </xf>
    <xf numFmtId="0" fontId="67" fillId="0" borderId="0" xfId="0" applyFont="1" applyBorder="1" applyAlignment="1">
      <alignment horizontal="right" vertical="top" wrapText="1"/>
    </xf>
    <xf numFmtId="0" fontId="63" fillId="11" borderId="0" xfId="0" applyFont="1" applyFill="1" applyBorder="1"/>
    <xf numFmtId="0" fontId="71" fillId="0" borderId="0" xfId="0" applyFont="1" applyBorder="1" applyAlignment="1">
      <alignment vertical="top" wrapText="1"/>
    </xf>
    <xf numFmtId="0" fontId="98" fillId="0" borderId="0" xfId="68" applyFont="1" applyFill="1" applyBorder="1" applyAlignment="1">
      <alignment vertical="center"/>
    </xf>
    <xf numFmtId="187" fontId="32" fillId="19" borderId="32" xfId="8" applyNumberFormat="1" applyFont="1" applyFill="1" applyBorder="1" applyAlignment="1" applyProtection="1">
      <alignment horizontal="center"/>
      <protection locked="0"/>
    </xf>
    <xf numFmtId="187" fontId="32" fillId="19" borderId="33" xfId="8" applyNumberFormat="1" applyFont="1" applyFill="1" applyBorder="1" applyAlignment="1" applyProtection="1">
      <alignment horizontal="center"/>
      <protection locked="0"/>
    </xf>
    <xf numFmtId="188" fontId="32" fillId="19" borderId="32" xfId="8" applyNumberFormat="1" applyFont="1" applyFill="1" applyBorder="1" applyAlignment="1" applyProtection="1">
      <alignment horizontal="center"/>
      <protection locked="0"/>
    </xf>
    <xf numFmtId="0" fontId="101" fillId="0" borderId="0" xfId="0" applyFont="1"/>
    <xf numFmtId="0" fontId="102" fillId="24" borderId="0" xfId="0" applyFont="1" applyFill="1"/>
    <xf numFmtId="0" fontId="102" fillId="24" borderId="0" xfId="0" applyFont="1" applyFill="1" applyAlignment="1">
      <alignment horizontal="center"/>
    </xf>
    <xf numFmtId="0" fontId="52" fillId="33" borderId="0" xfId="0" applyFont="1" applyFill="1" applyAlignment="1">
      <alignment horizontal="center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12" fillId="9" borderId="34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6" fillId="2" borderId="0" xfId="0" applyFont="1" applyFill="1" applyAlignment="1" applyProtection="1">
      <alignment horizontal="left"/>
    </xf>
    <xf numFmtId="0" fontId="43" fillId="24" borderId="0" xfId="0" applyFont="1" applyFill="1" applyAlignment="1" applyProtection="1">
      <alignment horizontal="center"/>
    </xf>
    <xf numFmtId="0" fontId="48" fillId="29" borderId="0" xfId="9" applyFont="1" applyFill="1" applyBorder="1" applyAlignment="1">
      <alignment horizontal="center" vertical="center" wrapText="1"/>
    </xf>
    <xf numFmtId="0" fontId="83" fillId="23" borderId="0" xfId="16" applyFont="1" applyFill="1" applyAlignment="1">
      <alignment horizontal="center" vertical="center" wrapText="1"/>
    </xf>
    <xf numFmtId="0" fontId="30" fillId="12" borderId="3" xfId="6" applyFont="1" applyFill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4" fillId="8" borderId="6" xfId="8" applyFont="1" applyBorder="1" applyAlignment="1" applyProtection="1">
      <alignment horizontal="left"/>
      <protection locked="0"/>
    </xf>
    <xf numFmtId="0" fontId="32" fillId="8" borderId="7" xfId="8" applyFont="1" applyBorder="1" applyAlignment="1" applyProtection="1">
      <alignment horizontal="left"/>
      <protection locked="0"/>
    </xf>
    <xf numFmtId="0" fontId="34" fillId="8" borderId="8" xfId="8" applyFont="1" applyBorder="1" applyAlignment="1" applyProtection="1">
      <alignment horizontal="left"/>
      <protection locked="0"/>
    </xf>
    <xf numFmtId="0" fontId="32" fillId="8" borderId="9" xfId="8" applyFont="1" applyBorder="1" applyAlignment="1" applyProtection="1">
      <alignment horizontal="left"/>
      <protection locked="0"/>
    </xf>
    <xf numFmtId="0" fontId="34" fillId="8" borderId="10" xfId="8" applyFont="1" applyBorder="1" applyAlignment="1" applyProtection="1">
      <alignment horizontal="left"/>
      <protection locked="0"/>
    </xf>
    <xf numFmtId="0" fontId="32" fillId="8" borderId="11" xfId="8" applyFont="1" applyBorder="1" applyAlignment="1" applyProtection="1">
      <alignment horizontal="left"/>
      <protection locked="0"/>
    </xf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3" fillId="0" borderId="0" xfId="0" applyFont="1"/>
    <xf numFmtId="0" fontId="58" fillId="17" borderId="0" xfId="0" applyFont="1" applyFill="1" applyBorder="1" applyAlignment="1">
      <alignment horizontal="left"/>
    </xf>
    <xf numFmtId="0" fontId="58" fillId="17" borderId="21" xfId="0" applyFont="1" applyFill="1" applyBorder="1" applyAlignment="1">
      <alignment horizontal="left"/>
    </xf>
    <xf numFmtId="0" fontId="56" fillId="18" borderId="13" xfId="8" applyFont="1" applyFill="1" applyBorder="1" applyAlignment="1">
      <alignment horizontal="left"/>
    </xf>
    <xf numFmtId="0" fontId="56" fillId="18" borderId="14" xfId="8" applyFont="1" applyFill="1" applyBorder="1" applyAlignment="1">
      <alignment horizontal="left"/>
    </xf>
    <xf numFmtId="0" fontId="56" fillId="18" borderId="17" xfId="8" applyFont="1" applyFill="1" applyBorder="1" applyAlignment="1">
      <alignment horizontal="left"/>
    </xf>
    <xf numFmtId="0" fontId="56" fillId="18" borderId="8" xfId="8" applyFont="1" applyFill="1" applyBorder="1" applyAlignment="1">
      <alignment horizontal="left"/>
    </xf>
    <xf numFmtId="0" fontId="56" fillId="18" borderId="12" xfId="8" applyFont="1" applyFill="1" applyBorder="1" applyAlignment="1">
      <alignment horizontal="left"/>
    </xf>
    <xf numFmtId="0" fontId="56" fillId="18" borderId="18" xfId="8" applyFont="1" applyFill="1" applyBorder="1" applyAlignment="1">
      <alignment horizontal="left"/>
    </xf>
    <xf numFmtId="0" fontId="56" fillId="18" borderId="10" xfId="8" applyFont="1" applyFill="1" applyBorder="1" applyAlignment="1">
      <alignment horizontal="left"/>
    </xf>
    <xf numFmtId="0" fontId="56" fillId="18" borderId="11" xfId="8" applyFont="1" applyFill="1" applyBorder="1" applyAlignment="1">
      <alignment horizontal="left"/>
    </xf>
    <xf numFmtId="0" fontId="56" fillId="18" borderId="19" xfId="8" applyFont="1" applyFill="1" applyBorder="1" applyAlignment="1">
      <alignment horizontal="left"/>
    </xf>
    <xf numFmtId="0" fontId="55" fillId="20" borderId="3" xfId="6" applyFont="1" applyFill="1" applyAlignment="1">
      <alignment horizontal="center"/>
    </xf>
    <xf numFmtId="0" fontId="79" fillId="13" borderId="23" xfId="0" applyFont="1" applyFill="1" applyBorder="1" applyAlignment="1">
      <alignment horizontal="left" vertical="top" wrapText="1"/>
    </xf>
    <xf numFmtId="0" fontId="79" fillId="13" borderId="24" xfId="0" applyFont="1" applyFill="1" applyBorder="1" applyAlignment="1">
      <alignment horizontal="left" vertical="top" wrapText="1"/>
    </xf>
    <xf numFmtId="0" fontId="79" fillId="13" borderId="16" xfId="0" applyFont="1" applyFill="1" applyBorder="1" applyAlignment="1">
      <alignment horizontal="left" vertical="top" wrapText="1"/>
    </xf>
    <xf numFmtId="0" fontId="79" fillId="13" borderId="21" xfId="0" applyFont="1" applyFill="1" applyBorder="1" applyAlignment="1">
      <alignment horizontal="left" vertical="top" wrapText="1"/>
    </xf>
    <xf numFmtId="0" fontId="79" fillId="13" borderId="22" xfId="0" applyFont="1" applyFill="1" applyBorder="1" applyAlignment="1">
      <alignment horizontal="left" vertical="top" wrapText="1"/>
    </xf>
    <xf numFmtId="0" fontId="79" fillId="13" borderId="37" xfId="0" applyFont="1" applyFill="1" applyBorder="1" applyAlignment="1">
      <alignment horizontal="left" vertical="top" wrapText="1"/>
    </xf>
    <xf numFmtId="0" fontId="71" fillId="29" borderId="60" xfId="0" applyFont="1" applyFill="1" applyBorder="1" applyAlignment="1">
      <alignment horizontal="center" vertical="center" wrapText="1"/>
    </xf>
    <xf numFmtId="0" fontId="71" fillId="29" borderId="61" xfId="0" applyFont="1" applyFill="1" applyBorder="1" applyAlignment="1">
      <alignment horizontal="center" vertical="center" wrapText="1"/>
    </xf>
    <xf numFmtId="0" fontId="71" fillId="29" borderId="62" xfId="0" applyFont="1" applyFill="1" applyBorder="1" applyAlignment="1">
      <alignment horizontal="center" vertical="center" wrapText="1"/>
    </xf>
    <xf numFmtId="0" fontId="71" fillId="29" borderId="63" xfId="0" applyFont="1" applyFill="1" applyBorder="1" applyAlignment="1">
      <alignment horizontal="center" vertical="center" wrapText="1"/>
    </xf>
    <xf numFmtId="0" fontId="71" fillId="29" borderId="64" xfId="0" applyFont="1" applyFill="1" applyBorder="1" applyAlignment="1">
      <alignment horizontal="center" vertical="center" wrapText="1"/>
    </xf>
    <xf numFmtId="0" fontId="71" fillId="29" borderId="65" xfId="0" applyFont="1" applyFill="1" applyBorder="1" applyAlignment="1">
      <alignment horizontal="center" vertical="center" wrapText="1"/>
    </xf>
    <xf numFmtId="0" fontId="71" fillId="29" borderId="69" xfId="0" applyFont="1" applyFill="1" applyBorder="1" applyAlignment="1">
      <alignment horizontal="center" vertical="center" wrapText="1"/>
    </xf>
    <xf numFmtId="0" fontId="71" fillId="29" borderId="70" xfId="0" applyFont="1" applyFill="1" applyBorder="1" applyAlignment="1">
      <alignment horizontal="center" vertical="center" wrapText="1"/>
    </xf>
    <xf numFmtId="0" fontId="97" fillId="36" borderId="66" xfId="0" applyFont="1" applyFill="1" applyBorder="1" applyAlignment="1">
      <alignment horizontal="center" vertical="center"/>
    </xf>
    <xf numFmtId="0" fontId="97" fillId="36" borderId="67" xfId="0" applyFont="1" applyFill="1" applyBorder="1" applyAlignment="1">
      <alignment horizontal="center" vertical="center"/>
    </xf>
    <xf numFmtId="0" fontId="97" fillId="36" borderId="68" xfId="0" applyFont="1" applyFill="1" applyBorder="1" applyAlignment="1">
      <alignment horizontal="center" vertical="center"/>
    </xf>
    <xf numFmtId="0" fontId="72" fillId="26" borderId="38" xfId="0" applyFont="1" applyFill="1" applyBorder="1" applyAlignment="1">
      <alignment horizontal="center" vertical="center"/>
    </xf>
    <xf numFmtId="0" fontId="63" fillId="12" borderId="23" xfId="0" applyFont="1" applyFill="1" applyBorder="1" applyAlignment="1">
      <alignment horizontal="center"/>
    </xf>
    <xf numFmtId="0" fontId="63" fillId="12" borderId="24" xfId="0" applyFont="1" applyFill="1" applyBorder="1" applyAlignment="1">
      <alignment horizontal="center"/>
    </xf>
    <xf numFmtId="0" fontId="63" fillId="12" borderId="16" xfId="0" applyFont="1" applyFill="1" applyBorder="1" applyAlignment="1">
      <alignment horizontal="center"/>
    </xf>
    <xf numFmtId="0" fontId="63" fillId="12" borderId="21" xfId="0" applyFont="1" applyFill="1" applyBorder="1" applyAlignment="1">
      <alignment horizontal="center"/>
    </xf>
    <xf numFmtId="0" fontId="63" fillId="12" borderId="22" xfId="0" applyFont="1" applyFill="1" applyBorder="1" applyAlignment="1">
      <alignment horizontal="center"/>
    </xf>
    <xf numFmtId="0" fontId="63" fillId="12" borderId="37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 vertical="top" wrapText="1"/>
    </xf>
    <xf numFmtId="0" fontId="63" fillId="28" borderId="24" xfId="0" applyFont="1" applyFill="1" applyBorder="1" applyAlignment="1">
      <alignment horizontal="center" vertical="top" wrapText="1"/>
    </xf>
    <xf numFmtId="0" fontId="63" fillId="28" borderId="16" xfId="0" applyFont="1" applyFill="1" applyBorder="1" applyAlignment="1">
      <alignment horizontal="center" vertical="top" wrapText="1"/>
    </xf>
    <xf numFmtId="0" fontId="63" fillId="28" borderId="21" xfId="0" applyFont="1" applyFill="1" applyBorder="1" applyAlignment="1">
      <alignment horizontal="center" vertical="top" wrapText="1"/>
    </xf>
    <xf numFmtId="0" fontId="63" fillId="28" borderId="22" xfId="0" applyFont="1" applyFill="1" applyBorder="1" applyAlignment="1">
      <alignment horizontal="center" vertical="top" wrapText="1"/>
    </xf>
    <xf numFmtId="0" fontId="63" fillId="28" borderId="37" xfId="0" applyFont="1" applyFill="1" applyBorder="1" applyAlignment="1">
      <alignment horizontal="center" vertical="top" wrapText="1"/>
    </xf>
    <xf numFmtId="0" fontId="63" fillId="19" borderId="23" xfId="0" applyFont="1" applyFill="1" applyBorder="1" applyAlignment="1">
      <alignment horizontal="center" vertical="top" wrapText="1"/>
    </xf>
    <xf numFmtId="0" fontId="63" fillId="19" borderId="24" xfId="0" applyFont="1" applyFill="1" applyBorder="1" applyAlignment="1">
      <alignment horizontal="center" vertical="top" wrapText="1"/>
    </xf>
    <xf numFmtId="0" fontId="63" fillId="19" borderId="16" xfId="0" applyFont="1" applyFill="1" applyBorder="1" applyAlignment="1">
      <alignment horizontal="center" vertical="top" wrapText="1"/>
    </xf>
    <xf numFmtId="0" fontId="63" fillId="19" borderId="21" xfId="0" applyFont="1" applyFill="1" applyBorder="1" applyAlignment="1">
      <alignment horizontal="center" vertical="top" wrapText="1"/>
    </xf>
    <xf numFmtId="0" fontId="63" fillId="19" borderId="22" xfId="0" applyFont="1" applyFill="1" applyBorder="1" applyAlignment="1">
      <alignment horizontal="center" vertical="top" wrapText="1"/>
    </xf>
    <xf numFmtId="0" fontId="63" fillId="19" borderId="37" xfId="0" applyFont="1" applyFill="1" applyBorder="1" applyAlignment="1">
      <alignment horizontal="center" vertical="top" wrapText="1"/>
    </xf>
    <xf numFmtId="0" fontId="99" fillId="25" borderId="58" xfId="68" applyFont="1" applyBorder="1" applyAlignment="1">
      <alignment horizontal="center" vertical="center"/>
    </xf>
    <xf numFmtId="0" fontId="99" fillId="25" borderId="59" xfId="68" applyFont="1" applyBorder="1" applyAlignment="1">
      <alignment horizontal="center" vertical="center"/>
    </xf>
    <xf numFmtId="0" fontId="63" fillId="11" borderId="39" xfId="0" applyFont="1" applyFill="1" applyBorder="1" applyAlignment="1">
      <alignment horizontal="center"/>
    </xf>
    <xf numFmtId="0" fontId="63" fillId="11" borderId="41" xfId="0" applyFont="1" applyFill="1" applyBorder="1" applyAlignment="1">
      <alignment horizontal="center"/>
    </xf>
    <xf numFmtId="0" fontId="63" fillId="10" borderId="39" xfId="0" applyFont="1" applyFill="1" applyBorder="1" applyAlignment="1">
      <alignment horizontal="center"/>
    </xf>
    <xf numFmtId="0" fontId="63" fillId="10" borderId="41" xfId="0" applyFont="1" applyFill="1" applyBorder="1" applyAlignment="1">
      <alignment horizontal="center"/>
    </xf>
    <xf numFmtId="0" fontId="63" fillId="19" borderId="39" xfId="0" applyFont="1" applyFill="1" applyBorder="1" applyAlignment="1">
      <alignment horizontal="center" vertical="top" wrapText="1"/>
    </xf>
    <xf numFmtId="0" fontId="63" fillId="19" borderId="41" xfId="0" applyFont="1" applyFill="1" applyBorder="1" applyAlignment="1">
      <alignment horizontal="center" vertical="top" wrapText="1"/>
    </xf>
    <xf numFmtId="0" fontId="63" fillId="12" borderId="23" xfId="0" applyFont="1" applyFill="1" applyBorder="1" applyAlignment="1">
      <alignment horizontal="center" vertical="top" wrapText="1"/>
    </xf>
    <xf numFmtId="0" fontId="63" fillId="12" borderId="24" xfId="0" applyFont="1" applyFill="1" applyBorder="1" applyAlignment="1">
      <alignment horizontal="center" vertical="top" wrapText="1"/>
    </xf>
    <xf numFmtId="0" fontId="63" fillId="12" borderId="16" xfId="0" applyFont="1" applyFill="1" applyBorder="1" applyAlignment="1">
      <alignment horizontal="center" vertical="top" wrapText="1"/>
    </xf>
    <xf numFmtId="0" fontId="63" fillId="12" borderId="21" xfId="0" applyFont="1" applyFill="1" applyBorder="1" applyAlignment="1">
      <alignment horizontal="center" vertical="top" wrapText="1"/>
    </xf>
    <xf numFmtId="0" fontId="63" fillId="12" borderId="22" xfId="0" applyFont="1" applyFill="1" applyBorder="1" applyAlignment="1">
      <alignment horizontal="center" vertical="top" wrapText="1"/>
    </xf>
    <xf numFmtId="0" fontId="63" fillId="12" borderId="37" xfId="0" applyFont="1" applyFill="1" applyBorder="1" applyAlignment="1">
      <alignment horizontal="center" vertical="top" wrapText="1"/>
    </xf>
    <xf numFmtId="0" fontId="63" fillId="13" borderId="23" xfId="0" applyFont="1" applyFill="1" applyBorder="1" applyAlignment="1">
      <alignment horizontal="center" vertical="top" wrapText="1"/>
    </xf>
    <xf numFmtId="0" fontId="63" fillId="13" borderId="24" xfId="0" applyFont="1" applyFill="1" applyBorder="1" applyAlignment="1">
      <alignment horizontal="center" vertical="top" wrapText="1"/>
    </xf>
    <xf numFmtId="0" fontId="63" fillId="13" borderId="16" xfId="0" applyFont="1" applyFill="1" applyBorder="1" applyAlignment="1">
      <alignment horizontal="center" vertical="top" wrapText="1"/>
    </xf>
    <xf numFmtId="0" fontId="63" fillId="13" borderId="21" xfId="0" applyFont="1" applyFill="1" applyBorder="1" applyAlignment="1">
      <alignment horizontal="center" vertical="top" wrapText="1"/>
    </xf>
    <xf numFmtId="0" fontId="63" fillId="13" borderId="22" xfId="0" applyFont="1" applyFill="1" applyBorder="1" applyAlignment="1">
      <alignment horizontal="center" vertical="top" wrapText="1"/>
    </xf>
    <xf numFmtId="0" fontId="63" fillId="13" borderId="37" xfId="0" applyFont="1" applyFill="1" applyBorder="1" applyAlignment="1">
      <alignment horizontal="center" vertical="top" wrapText="1"/>
    </xf>
    <xf numFmtId="0" fontId="72" fillId="26" borderId="37" xfId="0" applyFont="1" applyFill="1" applyBorder="1" applyAlignment="1">
      <alignment horizontal="center" vertical="center"/>
    </xf>
    <xf numFmtId="0" fontId="63" fillId="13" borderId="23" xfId="0" applyFont="1" applyFill="1" applyBorder="1" applyAlignment="1">
      <alignment horizontal="left" vertical="top" wrapText="1"/>
    </xf>
    <xf numFmtId="0" fontId="63" fillId="13" borderId="24" xfId="0" applyFont="1" applyFill="1" applyBorder="1" applyAlignment="1">
      <alignment horizontal="left" vertical="top" wrapText="1"/>
    </xf>
    <xf numFmtId="0" fontId="63" fillId="13" borderId="16" xfId="0" applyFont="1" applyFill="1" applyBorder="1" applyAlignment="1">
      <alignment horizontal="left" vertical="top" wrapText="1"/>
    </xf>
    <xf numFmtId="0" fontId="63" fillId="13" borderId="21" xfId="0" applyFont="1" applyFill="1" applyBorder="1" applyAlignment="1">
      <alignment horizontal="left" vertical="top" wrapText="1"/>
    </xf>
    <xf numFmtId="0" fontId="63" fillId="13" borderId="22" xfId="0" applyFont="1" applyFill="1" applyBorder="1" applyAlignment="1">
      <alignment horizontal="left" vertical="top" wrapText="1"/>
    </xf>
    <xf numFmtId="0" fontId="63" fillId="13" borderId="37" xfId="0" applyFont="1" applyFill="1" applyBorder="1" applyAlignment="1">
      <alignment horizontal="left" vertical="top" wrapText="1"/>
    </xf>
    <xf numFmtId="0" fontId="63" fillId="27" borderId="23" xfId="0" applyFont="1" applyFill="1" applyBorder="1" applyAlignment="1">
      <alignment horizontal="left" vertical="top" wrapText="1"/>
    </xf>
    <xf numFmtId="0" fontId="63" fillId="27" borderId="24" xfId="0" applyFont="1" applyFill="1" applyBorder="1" applyAlignment="1">
      <alignment horizontal="left" vertical="top" wrapText="1"/>
    </xf>
    <xf numFmtId="0" fontId="63" fillId="27" borderId="16" xfId="0" applyFont="1" applyFill="1" applyBorder="1" applyAlignment="1">
      <alignment horizontal="left" vertical="top" wrapText="1"/>
    </xf>
    <xf numFmtId="0" fontId="63" fillId="27" borderId="21" xfId="0" applyFont="1" applyFill="1" applyBorder="1" applyAlignment="1">
      <alignment horizontal="left" vertical="top" wrapText="1"/>
    </xf>
    <xf numFmtId="0" fontId="63" fillId="27" borderId="22" xfId="0" applyFont="1" applyFill="1" applyBorder="1" applyAlignment="1">
      <alignment horizontal="left" vertical="top" wrapText="1"/>
    </xf>
    <xf numFmtId="0" fontId="63" fillId="27" borderId="37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center" vertical="top" wrapText="1"/>
    </xf>
    <xf numFmtId="0" fontId="63" fillId="12" borderId="23" xfId="0" applyFont="1" applyFill="1" applyBorder="1" applyAlignment="1">
      <alignment horizontal="left" vertical="top" wrapText="1"/>
    </xf>
    <xf numFmtId="0" fontId="63" fillId="12" borderId="24" xfId="0" applyFont="1" applyFill="1" applyBorder="1" applyAlignment="1">
      <alignment horizontal="left" vertical="top" wrapText="1"/>
    </xf>
    <xf numFmtId="0" fontId="63" fillId="12" borderId="16" xfId="0" applyFont="1" applyFill="1" applyBorder="1" applyAlignment="1">
      <alignment horizontal="left" vertical="top" wrapText="1"/>
    </xf>
    <xf numFmtId="0" fontId="63" fillId="12" borderId="21" xfId="0" applyFont="1" applyFill="1" applyBorder="1" applyAlignment="1">
      <alignment horizontal="left" vertical="top" wrapText="1"/>
    </xf>
    <xf numFmtId="0" fontId="63" fillId="12" borderId="22" xfId="0" applyFont="1" applyFill="1" applyBorder="1" applyAlignment="1">
      <alignment horizontal="left" vertical="top" wrapText="1"/>
    </xf>
    <xf numFmtId="0" fontId="63" fillId="12" borderId="37" xfId="0" applyFont="1" applyFill="1" applyBorder="1" applyAlignment="1">
      <alignment horizontal="left" vertical="top" wrapText="1"/>
    </xf>
    <xf numFmtId="0" fontId="63" fillId="28" borderId="23" xfId="0" applyFont="1" applyFill="1" applyBorder="1" applyAlignment="1">
      <alignment horizontal="left" vertical="top" wrapText="1"/>
    </xf>
    <xf numFmtId="0" fontId="63" fillId="28" borderId="24" xfId="0" applyFont="1" applyFill="1" applyBorder="1" applyAlignment="1">
      <alignment horizontal="left" vertical="top" wrapText="1"/>
    </xf>
    <xf numFmtId="0" fontId="63" fillId="28" borderId="16" xfId="0" applyFont="1" applyFill="1" applyBorder="1" applyAlignment="1">
      <alignment horizontal="left" vertical="top" wrapText="1"/>
    </xf>
    <xf numFmtId="0" fontId="63" fillId="28" borderId="21" xfId="0" applyFont="1" applyFill="1" applyBorder="1" applyAlignment="1">
      <alignment horizontal="left" vertical="top" wrapText="1"/>
    </xf>
    <xf numFmtId="0" fontId="63" fillId="28" borderId="22" xfId="0" applyFont="1" applyFill="1" applyBorder="1" applyAlignment="1">
      <alignment horizontal="left" vertical="top" wrapText="1"/>
    </xf>
    <xf numFmtId="0" fontId="63" fillId="28" borderId="37" xfId="0" applyFont="1" applyFill="1" applyBorder="1" applyAlignment="1">
      <alignment horizontal="left" vertical="top" wrapText="1"/>
    </xf>
    <xf numFmtId="0" fontId="99" fillId="13" borderId="22" xfId="0" applyFont="1" applyFill="1" applyBorder="1" applyAlignment="1">
      <alignment horizontal="center" vertical="center"/>
    </xf>
    <xf numFmtId="0" fontId="72" fillId="13" borderId="38" xfId="0" applyFont="1" applyFill="1" applyBorder="1" applyAlignment="1">
      <alignment horizontal="center" vertical="center"/>
    </xf>
    <xf numFmtId="0" fontId="99" fillId="13" borderId="38" xfId="0" applyFont="1" applyFill="1" applyBorder="1" applyAlignment="1">
      <alignment horizontal="center" vertical="center"/>
    </xf>
    <xf numFmtId="0" fontId="72" fillId="13" borderId="37" xfId="0" applyFont="1" applyFill="1" applyBorder="1" applyAlignment="1">
      <alignment horizontal="center" vertical="center"/>
    </xf>
    <xf numFmtId="0" fontId="72" fillId="26" borderId="22" xfId="0" applyFont="1" applyFill="1" applyBorder="1" applyAlignment="1">
      <alignment horizontal="center" vertical="center"/>
    </xf>
    <xf numFmtId="0" fontId="63" fillId="14" borderId="23" xfId="0" applyFont="1" applyFill="1" applyBorder="1" applyAlignment="1">
      <alignment horizontal="center"/>
    </xf>
    <xf numFmtId="0" fontId="63" fillId="14" borderId="24" xfId="0" applyFont="1" applyFill="1" applyBorder="1" applyAlignment="1">
      <alignment horizontal="center"/>
    </xf>
    <xf numFmtId="0" fontId="63" fillId="14" borderId="16" xfId="0" applyFont="1" applyFill="1" applyBorder="1" applyAlignment="1">
      <alignment horizontal="center"/>
    </xf>
    <xf numFmtId="0" fontId="63" fillId="14" borderId="21" xfId="0" applyFont="1" applyFill="1" applyBorder="1" applyAlignment="1">
      <alignment horizontal="center"/>
    </xf>
    <xf numFmtId="0" fontId="63" fillId="14" borderId="22" xfId="0" applyFont="1" applyFill="1" applyBorder="1" applyAlignment="1">
      <alignment horizontal="center"/>
    </xf>
    <xf numFmtId="0" fontId="63" fillId="14" borderId="37" xfId="0" applyFont="1" applyFill="1" applyBorder="1" applyAlignment="1">
      <alignment horizontal="center"/>
    </xf>
    <xf numFmtId="0" fontId="74" fillId="0" borderId="55" xfId="0" applyFont="1" applyFill="1" applyBorder="1" applyAlignment="1">
      <alignment horizontal="center" vertical="top" wrapText="1"/>
    </xf>
    <xf numFmtId="0" fontId="74" fillId="0" borderId="53" xfId="0" applyFont="1" applyFill="1" applyBorder="1" applyAlignment="1">
      <alignment horizontal="center" vertical="top" wrapText="1"/>
    </xf>
    <xf numFmtId="0" fontId="74" fillId="0" borderId="54" xfId="0" applyFont="1" applyFill="1" applyBorder="1" applyAlignment="1">
      <alignment horizontal="center" vertical="top" wrapText="1"/>
    </xf>
    <xf numFmtId="0" fontId="69" fillId="11" borderId="0" xfId="0" applyFont="1" applyFill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67" fillId="11" borderId="40" xfId="0" applyFont="1" applyFill="1" applyBorder="1" applyAlignment="1">
      <alignment horizontal="center" vertical="top" wrapText="1"/>
    </xf>
    <xf numFmtId="0" fontId="67" fillId="11" borderId="41" xfId="0" applyFont="1" applyFill="1" applyBorder="1" applyAlignment="1">
      <alignment horizontal="center" vertical="top" wrapText="1"/>
    </xf>
    <xf numFmtId="0" fontId="63" fillId="10" borderId="40" xfId="0" applyFont="1" applyFill="1" applyBorder="1" applyAlignment="1">
      <alignment horizontal="center"/>
    </xf>
    <xf numFmtId="0" fontId="73" fillId="8" borderId="0" xfId="8" applyFont="1" applyBorder="1" applyAlignment="1">
      <alignment horizontal="left" vertical="center"/>
    </xf>
    <xf numFmtId="0" fontId="97" fillId="25" borderId="56" xfId="68" applyFont="1" applyBorder="1" applyAlignment="1">
      <alignment horizontal="center" vertical="center"/>
    </xf>
    <xf numFmtId="0" fontId="70" fillId="25" borderId="57" xfId="68" applyFont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40" fillId="13" borderId="36" xfId="0" applyFont="1" applyFill="1" applyBorder="1" applyAlignment="1">
      <alignment horizontal="center" vertical="center"/>
    </xf>
    <xf numFmtId="0" fontId="40" fillId="13" borderId="24" xfId="0" applyFont="1" applyFill="1" applyBorder="1" applyAlignment="1">
      <alignment horizontal="center" vertical="center"/>
    </xf>
    <xf numFmtId="0" fontId="40" fillId="26" borderId="23" xfId="0" applyFont="1" applyFill="1" applyBorder="1" applyAlignment="1">
      <alignment horizontal="center" vertical="center"/>
    </xf>
    <xf numFmtId="0" fontId="40" fillId="26" borderId="36" xfId="0" applyFont="1" applyFill="1" applyBorder="1" applyAlignment="1">
      <alignment horizontal="center" vertical="center"/>
    </xf>
    <xf numFmtId="0" fontId="40" fillId="26" borderId="24" xfId="0" applyFont="1" applyFill="1" applyBorder="1" applyAlignment="1">
      <alignment horizontal="center" vertical="center"/>
    </xf>
    <xf numFmtId="0" fontId="68" fillId="19" borderId="0" xfId="0" applyFont="1" applyFill="1" applyAlignment="1">
      <alignment horizontal="center" vertical="center"/>
    </xf>
    <xf numFmtId="2" fontId="75" fillId="0" borderId="48" xfId="0" applyNumberFormat="1" applyFont="1" applyFill="1" applyBorder="1" applyAlignment="1">
      <alignment horizontal="center" vertical="top" wrapText="1"/>
    </xf>
    <xf numFmtId="2" fontId="75" fillId="0" borderId="49" xfId="0" applyNumberFormat="1" applyFont="1" applyFill="1" applyBorder="1" applyAlignment="1">
      <alignment horizontal="center" vertical="top" wrapText="1"/>
    </xf>
    <xf numFmtId="2" fontId="75" fillId="0" borderId="50" xfId="0" applyNumberFormat="1" applyFont="1" applyFill="1" applyBorder="1" applyAlignment="1">
      <alignment horizontal="center" vertical="top" wrapText="1"/>
    </xf>
    <xf numFmtId="0" fontId="68" fillId="19" borderId="0" xfId="0" applyFont="1" applyFill="1" applyBorder="1" applyAlignment="1">
      <alignment horizontal="right" vertical="center" wrapText="1"/>
    </xf>
    <xf numFmtId="0" fontId="68" fillId="19" borderId="47" xfId="0" applyFont="1" applyFill="1" applyBorder="1" applyAlignment="1">
      <alignment horizontal="right" vertical="center" wrapText="1"/>
    </xf>
    <xf numFmtId="0" fontId="79" fillId="40" borderId="0" xfId="0" applyFont="1" applyFill="1" applyAlignment="1">
      <alignment horizontal="left" vertical="top" wrapText="1"/>
    </xf>
    <xf numFmtId="0" fontId="70" fillId="36" borderId="0" xfId="0" applyFont="1" applyFill="1" applyAlignment="1">
      <alignment horizontal="center" vertical="center" wrapText="1"/>
    </xf>
    <xf numFmtId="0" fontId="89" fillId="41" borderId="0" xfId="0" applyFont="1" applyFill="1" applyAlignment="1">
      <alignment horizontal="left"/>
    </xf>
  </cellXfs>
  <cellStyles count="103">
    <cellStyle name="20% - ส่วนที่ถูกเน้น3" xfId="1" builtinId="38"/>
    <cellStyle name="20% - ส่วนที่ถูกเน้น5" xfId="17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  <cellStyle name="Normal 2" xfId="102"/>
    <cellStyle name="ข้อความอธิบาย" xfId="16" builtinId="53"/>
    <cellStyle name="ดี" xfId="15" builtinId="26"/>
    <cellStyle name="ป้อนค่า" xfId="8" builtinId="20"/>
    <cellStyle name="ป้อนค่า 2" xfId="101"/>
    <cellStyle name="ปานกลาง" xfId="68" builtinId="28"/>
    <cellStyle name="หมายเหตุ" xfId="9" builtinId="10"/>
    <cellStyle name="หมายเหตุ 2" xfId="100"/>
    <cellStyle name="หัวเรื่อง 1" xfId="14" builtinId="16"/>
    <cellStyle name="หัวเรื่อง 2" xfId="6" builtinId="17"/>
    <cellStyle name="หัวเรื่อง 3" xfId="7" builtinId="18"/>
    <cellStyle name="หัวเรื่อง 3 2" xfId="9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7"/>
      <color rgb="FF008000"/>
      <color rgb="FFFFFFCC"/>
      <color rgb="FF336699"/>
      <color rgb="FF4D4D4D"/>
      <color rgb="FFFF6699"/>
      <color rgb="FF0066FF"/>
      <color rgb="FFFBC99F"/>
      <color rgb="FFDFE8CA"/>
      <color rgb="FFFCE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53600"/>
        <c:axId val="140155136"/>
      </c:radarChart>
      <c:catAx>
        <c:axId val="14015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140155136"/>
        <c:crosses val="autoZero"/>
        <c:auto val="0"/>
        <c:lblAlgn val="ctr"/>
        <c:lblOffset val="100"/>
        <c:noMultiLvlLbl val="0"/>
      </c:catAx>
      <c:valAx>
        <c:axId val="140155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140153600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6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596901193802389"/>
          <c:y val="0.16001606430344198"/>
          <c:w val="0.46448936338732894"/>
          <c:h val="0.76777023278793677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83648"/>
        <c:axId val="145485184"/>
      </c:radarChart>
      <c:catAx>
        <c:axId val="145483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145485184"/>
        <c:crosses val="autoZero"/>
        <c:auto val="0"/>
        <c:lblAlgn val="ctr"/>
        <c:lblOffset val="100"/>
        <c:noMultiLvlLbl val="0"/>
      </c:catAx>
      <c:valAx>
        <c:axId val="145485184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14548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_rels/data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4655" custLinFactNeighborY="2650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8422" custScaleY="93974" custLinFactNeighborX="-10398" custLinFactNeighborY="285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84" custScaleY="120572" custLinFactNeighborX="-14033" custLinFactNeighborY="414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3467" custScaleY="126949" custLinFactNeighborX="-801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94" custScaleY="273718" custLinFactNeighborX="-8095" custLinFactNeighborY="-94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3335" custLinFactNeighborX="-11356" custLinFactNeighborY="-42139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9908" custScaleY="130085" custLinFactNeighborX="-10072" custLinFactNeighborY="67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5471" custScaleY="48611" custLinFactNeighborX="-8035" custLinFactNeighborY="-400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5937" custScaleY="205453" custLinFactNeighborX="-12111" custLinFactNeighborY="70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1854" custScaleY="115644" custLinFactNeighborX="-1291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9762" custLinFactNeighborX="-13629" custLinFactNeighborY="86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9762" custScaleY="134032" custLinFactNeighborX="-11961" custLinFactNeighborY="-126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22592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44527" y="-1694166"/>
          <a:ext cx="1080541" cy="4545066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12265" y="90844"/>
        <a:ext cx="4492318" cy="975045"/>
      </dsp:txXfrm>
    </dsp:sp>
    <dsp:sp modelId="{88B94C07-0B51-FE49-A6DD-00AD48BBF534}">
      <dsp:nvSpPr>
        <dsp:cNvPr id="0" name=""/>
        <dsp:cNvSpPr/>
      </dsp:nvSpPr>
      <dsp:spPr>
        <a:xfrm>
          <a:off x="17" y="39214"/>
          <a:ext cx="1462295" cy="1088918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174" y="92371"/>
        <a:ext cx="1355981" cy="982604"/>
      </dsp:txXfrm>
    </dsp:sp>
    <dsp:sp modelId="{E0238691-D81A-414A-A2C9-677CDF31BAB2}">
      <dsp:nvSpPr>
        <dsp:cNvPr id="0" name=""/>
        <dsp:cNvSpPr/>
      </dsp:nvSpPr>
      <dsp:spPr>
        <a:xfrm rot="5400000">
          <a:off x="2979397" y="-444248"/>
          <a:ext cx="1386373" cy="4702770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8. การมีงานทำ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9.</a:t>
          </a:r>
          <a:r>
            <a:rPr lang="th-TH" sz="1100" b="0" kern="1200">
              <a:latin typeface="Tahoma"/>
              <a:cs typeface="Tahoma"/>
            </a:rPr>
            <a:t> การทำงานในสถานประกอบการ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คูณภาพดิน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การใช้ประโยชน์ที่ดิน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คุณภาพน้ำ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21199" y="1281627"/>
        <a:ext cx="4635093" cy="1251019"/>
      </dsp:txXfrm>
    </dsp:sp>
    <dsp:sp modelId="{7109CD2B-66AC-A042-A47F-4EBF9D3A3919}">
      <dsp:nvSpPr>
        <dsp:cNvPr id="0" name=""/>
        <dsp:cNvSpPr/>
      </dsp:nvSpPr>
      <dsp:spPr>
        <a:xfrm>
          <a:off x="0" y="1161908"/>
          <a:ext cx="1456942" cy="1437287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0163" y="1232071"/>
        <a:ext cx="1316616" cy="129696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217356" y="-1772093"/>
          <a:ext cx="1229999" cy="4774945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 kern="1200">
              <a:latin typeface="Tahoma"/>
              <a:cs typeface="Tahoma"/>
            </a:rPr>
            <a:t> </a:t>
          </a:r>
          <a:r>
            <a:rPr lang="th-TH" sz="1100" b="0" kern="1200">
              <a:latin typeface="Tahoma"/>
              <a:cs typeface="Tahoma"/>
            </a:rPr>
            <a:t>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44883" y="60424"/>
        <a:ext cx="4714901" cy="1109911"/>
      </dsp:txXfrm>
    </dsp:sp>
    <dsp:sp modelId="{88B94C07-0B51-FE49-A6DD-00AD48BBF534}">
      <dsp:nvSpPr>
        <dsp:cNvPr id="0" name=""/>
        <dsp:cNvSpPr/>
      </dsp:nvSpPr>
      <dsp:spPr>
        <a:xfrm>
          <a:off x="0" y="9820"/>
          <a:ext cx="1462576" cy="1211116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9122" y="68942"/>
        <a:ext cx="1344332" cy="1092872"/>
      </dsp:txXfrm>
    </dsp:sp>
    <dsp:sp modelId="{E0238691-D81A-414A-A2C9-677CDF31BAB2}">
      <dsp:nvSpPr>
        <dsp:cNvPr id="0" name=""/>
        <dsp:cNvSpPr/>
      </dsp:nvSpPr>
      <dsp:spPr>
        <a:xfrm rot="5400000">
          <a:off x="2477755" y="247118"/>
          <a:ext cx="2652034" cy="4721374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2. น้ำดื่ม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3. น้ำใช้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5. การไฟฟ้า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43085" y="1411250"/>
        <a:ext cx="4591912" cy="2393110"/>
      </dsp:txXfrm>
    </dsp:sp>
    <dsp:sp modelId="{7109CD2B-66AC-A042-A47F-4EBF9D3A3919}">
      <dsp:nvSpPr>
        <dsp:cNvPr id="0" name=""/>
        <dsp:cNvSpPr/>
      </dsp:nvSpPr>
      <dsp:spPr>
        <a:xfrm>
          <a:off x="0" y="1305446"/>
          <a:ext cx="1462576" cy="2623011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1397" y="1376843"/>
        <a:ext cx="1319782" cy="248021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1841426" y="-554032"/>
          <a:ext cx="3917516" cy="5067901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24. คนในครัวเรือนไม่ดื่มสุรา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25. คนในครัวเรือนไม่สูบบุหรี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31. ครอบครัวมีความอบอุ่น</a:t>
          </a:r>
          <a:endParaRPr lang="en-US" sz="1000" b="0" kern="1200">
            <a:latin typeface="Tahoma"/>
            <a:cs typeface="Tahoma"/>
          </a:endParaRPr>
        </a:p>
      </dsp:txBody>
      <dsp:txXfrm rot="-5400000">
        <a:off x="1266234" y="212397"/>
        <a:ext cx="4876664" cy="3535042"/>
      </dsp:txXfrm>
    </dsp:sp>
    <dsp:sp modelId="{88B94C07-0B51-FE49-A6DD-00AD48BBF534}">
      <dsp:nvSpPr>
        <dsp:cNvPr id="0" name=""/>
        <dsp:cNvSpPr/>
      </dsp:nvSpPr>
      <dsp:spPr>
        <a:xfrm>
          <a:off x="0" y="0"/>
          <a:ext cx="1468925" cy="3889923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1707" y="71707"/>
        <a:ext cx="1325511" cy="3746509"/>
      </dsp:txXfrm>
    </dsp:sp>
    <dsp:sp modelId="{E0238691-D81A-414A-A2C9-677CDF31BAB2}">
      <dsp:nvSpPr>
        <dsp:cNvPr id="0" name=""/>
        <dsp:cNvSpPr/>
      </dsp:nvSpPr>
      <dsp:spPr>
        <a:xfrm rot="5400000">
          <a:off x="3026521" y="2278833"/>
          <a:ext cx="1463922" cy="4885143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15. ความปลอดภัยในการทำงาน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16. การป้องกันโรคติดต่อ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17. </a:t>
          </a:r>
          <a:r>
            <a:rPr lang="th-TH" sz="1100" b="0" kern="1200">
              <a:latin typeface="Tahoma"/>
              <a:cs typeface="Tahoma"/>
            </a:rPr>
            <a:t>การกีฬา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การจัดการสภาพสิ่งแวดล้อม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31. ความปลอดภัยจากยาเสพติด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32. ความปลอดภัยจากภัยพิบัติ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15911" y="4060907"/>
        <a:ext cx="4813680" cy="1320996"/>
      </dsp:txXfrm>
    </dsp:sp>
    <dsp:sp modelId="{7109CD2B-66AC-A042-A47F-4EBF9D3A3919}">
      <dsp:nvSpPr>
        <dsp:cNvPr id="0" name=""/>
        <dsp:cNvSpPr/>
      </dsp:nvSpPr>
      <dsp:spPr>
        <a:xfrm>
          <a:off x="0" y="3982735"/>
          <a:ext cx="1470361" cy="1470894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1777" y="4054512"/>
        <a:ext cx="1326807" cy="132734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2376159" y="-1058024"/>
          <a:ext cx="2785596" cy="4922594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07660" y="146457"/>
        <a:ext cx="4786612" cy="2513632"/>
      </dsp:txXfrm>
    </dsp:sp>
    <dsp:sp modelId="{88B94C07-0B51-FE49-A6DD-00AD48BBF534}">
      <dsp:nvSpPr>
        <dsp:cNvPr id="0" name=""/>
        <dsp:cNvSpPr/>
      </dsp:nvSpPr>
      <dsp:spPr>
        <a:xfrm>
          <a:off x="0" y="34681"/>
          <a:ext cx="1475678" cy="271811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2037" y="106718"/>
        <a:ext cx="1331604" cy="2574045"/>
      </dsp:txXfrm>
    </dsp:sp>
    <dsp:sp modelId="{E0238691-D81A-414A-A2C9-677CDF31BAB2}">
      <dsp:nvSpPr>
        <dsp:cNvPr id="0" name=""/>
        <dsp:cNvSpPr/>
      </dsp:nvSpPr>
      <dsp:spPr>
        <a:xfrm rot="5400000">
          <a:off x="3010588" y="1341735"/>
          <a:ext cx="1567937" cy="4753875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21. การมีส่วนร่วมของชุมชน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22. การรวมกลุ่มของชุมชน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24. การเรียนรู้โดยชุมชน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27. การใช้ประโยชน์ที่ดิน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200" b="0" kern="1200">
            <a:latin typeface="Tahoma"/>
            <a:cs typeface="Tahoma"/>
          </a:endParaRPr>
        </a:p>
      </dsp:txBody>
      <dsp:txXfrm rot="-5400000">
        <a:off x="1417619" y="3011244"/>
        <a:ext cx="4677335" cy="1414857"/>
      </dsp:txXfrm>
    </dsp:sp>
    <dsp:sp modelId="{7109CD2B-66AC-A042-A47F-4EBF9D3A3919}">
      <dsp:nvSpPr>
        <dsp:cNvPr id="0" name=""/>
        <dsp:cNvSpPr/>
      </dsp:nvSpPr>
      <dsp:spPr>
        <a:xfrm>
          <a:off x="0" y="2871278"/>
          <a:ext cx="1605140" cy="169478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8356" y="2949634"/>
        <a:ext cx="1448428" cy="1538077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30514" y="-1737730"/>
          <a:ext cx="1103192" cy="4601240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81491" y="65146"/>
        <a:ext cx="4547387" cy="995486"/>
      </dsp:txXfrm>
    </dsp:sp>
    <dsp:sp modelId="{88B94C07-0B51-FE49-A6DD-00AD48BBF534}">
      <dsp:nvSpPr>
        <dsp:cNvPr id="0" name=""/>
        <dsp:cNvSpPr/>
      </dsp:nvSpPr>
      <dsp:spPr>
        <a:xfrm>
          <a:off x="0" y="576"/>
          <a:ext cx="1456943" cy="1105564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969" y="54545"/>
        <a:ext cx="1349005" cy="997626"/>
      </dsp:txXfrm>
    </dsp:sp>
    <dsp:sp modelId="{E0238691-D81A-414A-A2C9-677CDF31BAB2}">
      <dsp:nvSpPr>
        <dsp:cNvPr id="0" name=""/>
        <dsp:cNvSpPr/>
      </dsp:nvSpPr>
      <dsp:spPr>
        <a:xfrm rot="5400000">
          <a:off x="2978732" y="-397934"/>
          <a:ext cx="1478631" cy="4596747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การได้รับการศึกษา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19675" y="1233304"/>
        <a:ext cx="4524566" cy="1334269"/>
      </dsp:txXfrm>
    </dsp:sp>
    <dsp:sp modelId="{7109CD2B-66AC-A042-A47F-4EBF9D3A3919}">
      <dsp:nvSpPr>
        <dsp:cNvPr id="0" name=""/>
        <dsp:cNvSpPr/>
      </dsp:nvSpPr>
      <dsp:spPr>
        <a:xfrm>
          <a:off x="0" y="1224910"/>
          <a:ext cx="1455520" cy="1378990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-4000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-4000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-4000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67317" y="1292227"/>
        <a:ext cx="1320886" cy="1244356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DB-E7F3-48B5-B6DB-9A1FB116BB21}">
      <dsp:nvSpPr>
        <dsp:cNvPr id="0" name=""/>
        <dsp:cNvSpPr/>
      </dsp:nvSpPr>
      <dsp:spPr>
        <a:xfrm rot="16200000">
          <a:off x="-1988236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อาชีพ</a:t>
          </a:r>
          <a:endParaRPr lang="en-US" sz="2200" kern="1200"/>
        </a:p>
      </dsp:txBody>
      <dsp:txXfrm>
        <a:off x="-1988236" y="2710768"/>
        <a:ext cx="4591431" cy="326831"/>
      </dsp:txXfrm>
    </dsp:sp>
    <dsp:sp modelId="{AC32145A-9C75-4165-ADBC-F5533798421D}">
      <dsp:nvSpPr>
        <dsp:cNvPr id="0" name=""/>
        <dsp:cNvSpPr/>
      </dsp:nvSpPr>
      <dsp:spPr>
        <a:xfrm>
          <a:off x="435241" y="564442"/>
          <a:ext cx="2521102" cy="512197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ถ่ายทอดภูมิปัญญาท้องถิ่น ด้านการทอเสื่อ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ส่งเสริมการใช้ปุ๋ยหมักชีวภาพ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ครงการสนับสนุนการทอเสื่อกก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โครงการบ่อบาดาลเพื่อการเกษตร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ฝึกอบรมส่งเสริมการเรียนรู้เศรษฐกิจพอเพียง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ส่งเสริมอาชีพช่างไฟฟ้าเบื้องต้น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ขุดสระขนาดเล็กและบ่อน้า ตื่น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ติดตังไฟฟ้าแสงสว่างในพื้นที่เกษตร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โครงการขุดลอกคลองส่งน้า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การเพาะถั่วงอก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การปลูกมะละกอ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การเพำะเห็ดเผาะ (เห็ดถอบ)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การเพาะเห็ดโคนน้อย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การเพาะเมล็ดทานตะวันงอก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กำรเพาะเลี้ยงกบ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กำรเลี้ยงปลาดุกในกระชังบก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การทำหมูปิ้ง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เนื้อแดดเดียว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การทำแหนมเห็ดนางฟ้ำ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การทำปลาส้มตัว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การผลิตน้ำพริกตาแดง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ขนมข้าวนางเล็ด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เครื่องดื่มน้ำข้ำวกล้องงอกผสมธัญพืช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การแปรรูปขนุน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เผือกฉาบหวาน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การทำน้ำยาเอนกประสงค์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จักสานไม้ไผ่</a:t>
          </a:r>
          <a:endParaRPr lang="th-TH" sz="800" kern="1200">
            <a:cs typeface="+mj-cs"/>
          </a:endParaRPr>
        </a:p>
      </dsp:txBody>
      <dsp:txXfrm>
        <a:off x="435241" y="564442"/>
        <a:ext cx="2521102" cy="5121970"/>
      </dsp:txXfrm>
    </dsp:sp>
    <dsp:sp modelId="{E27F12F8-E72A-4C53-B2ED-AD229145759A}">
      <dsp:nvSpPr>
        <dsp:cNvPr id="0" name=""/>
        <dsp:cNvSpPr/>
      </dsp:nvSpPr>
      <dsp:spPr>
        <a:xfrm>
          <a:off x="182969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DEF4B3B-5524-41CD-8F27-030DC21695C6}">
      <dsp:nvSpPr>
        <dsp:cNvPr id="0" name=""/>
        <dsp:cNvSpPr/>
      </dsp:nvSpPr>
      <dsp:spPr>
        <a:xfrm rot="16200000">
          <a:off x="1086164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บริหารจัดการทุน</a:t>
          </a:r>
          <a:endParaRPr lang="en-US" sz="2200" kern="1200"/>
        </a:p>
      </dsp:txBody>
      <dsp:txXfrm>
        <a:off x="1086164" y="2710768"/>
        <a:ext cx="4591431" cy="326831"/>
      </dsp:txXfrm>
    </dsp:sp>
    <dsp:sp modelId="{68D57E03-2938-49AE-95F4-002360AA054B}">
      <dsp:nvSpPr>
        <dsp:cNvPr id="0" name=""/>
        <dsp:cNvSpPr/>
      </dsp:nvSpPr>
      <dsp:spPr>
        <a:xfrm>
          <a:off x="3523511" y="613387"/>
          <a:ext cx="1467726" cy="293599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รณรงค์การออมทรัพย์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th-TH" sz="1200" kern="1200"/>
        </a:p>
      </dsp:txBody>
      <dsp:txXfrm>
        <a:off x="3523511" y="613387"/>
        <a:ext cx="1467726" cy="2935990"/>
      </dsp:txXfrm>
    </dsp:sp>
    <dsp:sp modelId="{24DE2E5F-DD6C-4552-B7B5-9BDBF1A4315D}">
      <dsp:nvSpPr>
        <dsp:cNvPr id="0" name=""/>
        <dsp:cNvSpPr/>
      </dsp:nvSpPr>
      <dsp:spPr>
        <a:xfrm>
          <a:off x="3218530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22665EF-0436-4A30-92F0-0218E34E99AD}">
      <dsp:nvSpPr>
        <dsp:cNvPr id="0" name=""/>
        <dsp:cNvSpPr/>
      </dsp:nvSpPr>
      <dsp:spPr>
        <a:xfrm rot="16200000">
          <a:off x="3274030" y="2691714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ความเสี่ยงชุมชน</a:t>
          </a:r>
          <a:endParaRPr lang="en-US" sz="2200" kern="1200"/>
        </a:p>
      </dsp:txBody>
      <dsp:txXfrm>
        <a:off x="3274030" y="2691714"/>
        <a:ext cx="4591431" cy="326831"/>
      </dsp:txXfrm>
    </dsp:sp>
    <dsp:sp modelId="{210C451B-8BF6-4002-BBAD-934F971CF39A}">
      <dsp:nvSpPr>
        <dsp:cNvPr id="0" name=""/>
        <dsp:cNvSpPr/>
      </dsp:nvSpPr>
      <dsp:spPr>
        <a:xfrm>
          <a:off x="5737343" y="559414"/>
          <a:ext cx="1828760" cy="459143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กาจัดลูกน้ำยุงลาย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โครงการรณรงค์ขับขี่ยวดยานพาหนะอย่างปลอดภัย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โครงการรณรงค์ควบคุมโรคติดต่อในชุมชน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โครงการช่วยเหลือผู้พิการซ้าซ้อน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โครงการส่งเสริมสุขภาพเด็กเล็ก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โครงการส่งเสริมอาหารเด็กแรกเกิด ถึง 6 ปี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ตั้งจุดตรวจเวรยามในหมู่บ้านชุมชน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ศูนย์เรียนรู้ขยะรีไซเคิล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บริการเยี่ยมหญิงตั้งครรภ์และหญิงหลังคลอดให้ครบตามเกณฑ์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โครงการออกกำลังกายเพื่อสุขภาพ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พัฒนาแหล่งท่องเที่ยวปุาชายเลน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จัดทำแผนซักซ้อมการอพยพในพื้นที่เสี่ยง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สำรวจพื้นที่ในการออกเอกสารสิทธิที่ดินทำกิน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ส่งเสริมการลด ละ เลิก การใช้สารเคมีในชุมชน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ส่งเสริมครอบครัวพัฒนาหมู่บ้านละ 3 ครอบครัว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โครงการครอบครัวอบอุ่นชุมชนเข้มแข็ง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รณรงค์ชุมชนไม่ให้ตัดไม้ทา ลายป่ าและสิ่งแวดล้อม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โครงการฟื้นฟู/อนุรักษ์ทรัพยากร ธรรมชาติและสิ่งแวดล้อม</a:t>
          </a:r>
          <a:endParaRPr lang="th-TH" sz="800" kern="1200"/>
        </a:p>
      </dsp:txBody>
      <dsp:txXfrm>
        <a:off x="5737343" y="559414"/>
        <a:ext cx="1828760" cy="4591430"/>
      </dsp:txXfrm>
    </dsp:sp>
    <dsp:sp modelId="{D1A4AC7F-FCAE-45EC-AF4F-3B65D8608225}">
      <dsp:nvSpPr>
        <dsp:cNvPr id="0" name=""/>
        <dsp:cNvSpPr/>
      </dsp:nvSpPr>
      <dsp:spPr>
        <a:xfrm>
          <a:off x="5406375" y="133030"/>
          <a:ext cx="653662" cy="65366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515C1C-8115-427D-B7E5-6E87899F5CCC}">
      <dsp:nvSpPr>
        <dsp:cNvPr id="0" name=""/>
        <dsp:cNvSpPr/>
      </dsp:nvSpPr>
      <dsp:spPr>
        <a:xfrm rot="16200000">
          <a:off x="5851695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ความยากจน</a:t>
          </a:r>
          <a:endParaRPr lang="en-US" sz="2200" kern="1200"/>
        </a:p>
      </dsp:txBody>
      <dsp:txXfrm>
        <a:off x="5851695" y="2710768"/>
        <a:ext cx="4591431" cy="326831"/>
      </dsp:txXfrm>
    </dsp:sp>
    <dsp:sp modelId="{52BD0D79-180D-48D3-998E-37F76FC14108}">
      <dsp:nvSpPr>
        <dsp:cNvPr id="0" name=""/>
        <dsp:cNvSpPr/>
      </dsp:nvSpPr>
      <dsp:spPr>
        <a:xfrm>
          <a:off x="8318078" y="470065"/>
          <a:ext cx="1411171" cy="336221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ส่งเสริมการปลูกผักสวนครัวรั้วกินได้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ฝึกอบรมส่งเสริมการเรียนรู้เศรษฐกิจพอเพียง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การเพาะเห็ดฟำงในตะกร้าพลาสติก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การเลี้ยงจิ้งหรีด</a:t>
          </a:r>
          <a:endParaRPr lang="th-TH" sz="1200" kern="1200"/>
        </a:p>
      </dsp:txBody>
      <dsp:txXfrm>
        <a:off x="8318078" y="470065"/>
        <a:ext cx="1411171" cy="3362213"/>
      </dsp:txXfrm>
    </dsp:sp>
    <dsp:sp modelId="{61DC2C25-4E4C-43A4-84E8-1112B1628B83}">
      <dsp:nvSpPr>
        <dsp:cNvPr id="0" name=""/>
        <dsp:cNvSpPr/>
      </dsp:nvSpPr>
      <dsp:spPr>
        <a:xfrm>
          <a:off x="7974504" y="133390"/>
          <a:ext cx="653662" cy="653662"/>
        </a:xfrm>
        <a:prstGeom prst="rect">
          <a:avLst/>
        </a:prstGeom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900F791-D7DE-41B2-9234-D4920EBB74A1}">
      <dsp:nvSpPr>
        <dsp:cNvPr id="0" name=""/>
        <dsp:cNvSpPr/>
      </dsp:nvSpPr>
      <dsp:spPr>
        <a:xfrm rot="16200000">
          <a:off x="7922887" y="2682302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บริหารจัดการชุมชน</a:t>
          </a:r>
          <a:endParaRPr lang="en-US" sz="2200" kern="1200"/>
        </a:p>
      </dsp:txBody>
      <dsp:txXfrm>
        <a:off x="7922887" y="2682302"/>
        <a:ext cx="4591431" cy="326831"/>
      </dsp:txXfrm>
    </dsp:sp>
    <dsp:sp modelId="{F7E68BE0-518B-4791-948F-DE173FED40C6}">
      <dsp:nvSpPr>
        <dsp:cNvPr id="0" name=""/>
        <dsp:cNvSpPr/>
      </dsp:nvSpPr>
      <dsp:spPr>
        <a:xfrm>
          <a:off x="10372182" y="504937"/>
          <a:ext cx="2009546" cy="498569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กิจกรรมบาเพ็ญสาธารณะประโยชน์ ปลูกต้นไม้ ในวันสาคัญ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โครงการเสียงตามสายรณรงค์การทาความสะอาดบ้านเรือน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โครงการรณรงค์ประชาสัมพันธ์สร้างจิตสานึกรักษาสิ่งแวดล้อม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จัดตั้งร้านค้าชุมชน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จัดหาที่เก็บน้าดื่ม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การอนุรักษ์พันธ์สัตว์นํ้า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อนุรักษ์วัฒนธรรมประเพณี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โครงการสนับสนุนพัฒนาศูนย์เรียนรู้ชุมชน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ฝึกอบรมส่งเสริมการเรียนรู้เศรษฐกิจพอเพียง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ส่งเสริมโรงน้ำดื่มชุมชน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จัดหาแหล่งน้ำด้วยพลังงานแสงอาทิตย์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จัดตั้งแกนนำพิทักษ์ทรัพยากรธรรมชาติและสิ่งแวดล้อม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โครงการเทลานคอนกรีต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โครงการจัดแข่งขันกีฬาต่อต้านยาเสพติดประจำหมู่บ้าน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สร้างฝายกั้นน้าขนาดเล็ก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โครงการสนับสนุนสื่อวัสดุอุปกรณ์การเรียนการสอนที่ทันสมัย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โครงการจัดเก็บขยะและซื้อถังรองรับขยะไว้ในจุดต่าง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โครงการปรับปรุงและซ่อมแซมบ่อบาดาลและหอถังสูงเดิมในหมู่บ้าน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โครงการขุดคูรองรับน้ำเสียและบ่อพักน้ำ เสียในชุมชน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ลดต้นทุนการผลิตโดยการทาเองบ้างในบางส่วน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ซ่อมแซมถนนลูกรังในหมู่บ้าน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en-US" sz="800" kern="1200"/>
        </a:p>
      </dsp:txBody>
      <dsp:txXfrm>
        <a:off x="10372182" y="504937"/>
        <a:ext cx="2009546" cy="4985697"/>
      </dsp:txXfrm>
    </dsp:sp>
    <dsp:sp modelId="{D204A468-F7BF-4F86-9364-5AE531816F59}">
      <dsp:nvSpPr>
        <dsp:cNvPr id="0" name=""/>
        <dsp:cNvSpPr/>
      </dsp:nvSpPr>
      <dsp:spPr>
        <a:xfrm>
          <a:off x="10055187" y="118212"/>
          <a:ext cx="653662" cy="65366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 Data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 Data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241302</xdr:colOff>
      <xdr:row>28</xdr:row>
      <xdr:rowOff>47627</xdr:rowOff>
    </xdr:from>
    <xdr:to>
      <xdr:col>12</xdr:col>
      <xdr:colOff>504826</xdr:colOff>
      <xdr:row>36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39</xdr:row>
      <xdr:rowOff>47627</xdr:rowOff>
    </xdr:from>
    <xdr:to>
      <xdr:col>12</xdr:col>
      <xdr:colOff>523875</xdr:colOff>
      <xdr:row>51</xdr:row>
      <xdr:rowOff>219075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54</xdr:row>
      <xdr:rowOff>50799</xdr:rowOff>
    </xdr:from>
    <xdr:to>
      <xdr:col>12</xdr:col>
      <xdr:colOff>495300</xdr:colOff>
      <xdr:row>71</xdr:row>
      <xdr:rowOff>285750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226788</xdr:colOff>
      <xdr:row>85</xdr:row>
      <xdr:rowOff>71664</xdr:rowOff>
    </xdr:from>
    <xdr:to>
      <xdr:col>13</xdr:col>
      <xdr:colOff>1</xdr:colOff>
      <xdr:row>99</xdr:row>
      <xdr:rowOff>238125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74</xdr:row>
      <xdr:rowOff>41277</xdr:rowOff>
    </xdr:from>
    <xdr:to>
      <xdr:col>12</xdr:col>
      <xdr:colOff>514350</xdr:colOff>
      <xdr:row>82</xdr:row>
      <xdr:rowOff>180975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25</xdr:row>
      <xdr:rowOff>110569</xdr:rowOff>
    </xdr:from>
    <xdr:to>
      <xdr:col>11</xdr:col>
      <xdr:colOff>161926</xdr:colOff>
      <xdr:row>25</xdr:row>
      <xdr:rowOff>904875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382814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1497</xdr:rowOff>
    </xdr:from>
    <xdr:to>
      <xdr:col>13</xdr:col>
      <xdr:colOff>666750</xdr:colOff>
      <xdr:row>36</xdr:row>
      <xdr:rowOff>122464</xdr:rowOff>
    </xdr:to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10</xdr:row>
      <xdr:rowOff>107156</xdr:rowOff>
    </xdr:from>
    <xdr:to>
      <xdr:col>3</xdr:col>
      <xdr:colOff>464342</xdr:colOff>
      <xdr:row>32</xdr:row>
      <xdr:rowOff>187325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1508124" y="5155406"/>
          <a:ext cx="413543" cy="6528594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/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7</xdr:row>
      <xdr:rowOff>371473</xdr:rowOff>
    </xdr:from>
    <xdr:to>
      <xdr:col>1</xdr:col>
      <xdr:colOff>923925</xdr:colOff>
      <xdr:row>9</xdr:row>
      <xdr:rowOff>266699</xdr:rowOff>
    </xdr:to>
    <xdr:pic>
      <xdr:nvPicPr>
        <xdr:cNvPr id="4" name="Picture 3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819398"/>
          <a:ext cx="695326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0</xdr:row>
      <xdr:rowOff>83630</xdr:rowOff>
    </xdr:from>
    <xdr:to>
      <xdr:col>4</xdr:col>
      <xdr:colOff>438150</xdr:colOff>
      <xdr:row>4</xdr:row>
      <xdr:rowOff>152401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3630"/>
          <a:ext cx="2571750" cy="150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2</xdr:row>
      <xdr:rowOff>381000</xdr:rowOff>
    </xdr:from>
    <xdr:to>
      <xdr:col>1</xdr:col>
      <xdr:colOff>923926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35255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nor8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M86"/>
  <sheetViews>
    <sheetView showGridLines="0" showRowColHeaders="0" zoomScaleNormal="100" workbookViewId="0">
      <selection activeCell="H9" sqref="H9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3" width="8.7109375" style="6"/>
    <col min="4" max="4" width="9.7109375" style="6" customWidth="1"/>
    <col min="5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201" t="s">
        <v>141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3" s="2" customFormat="1" ht="26.1" customHeight="1">
      <c r="A2" s="1"/>
      <c r="B2" s="202" t="s">
        <v>140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3"/>
    </row>
    <row r="3" spans="1:13" s="2" customFormat="1" ht="25.35" customHeight="1">
      <c r="B3" s="47" t="s">
        <v>46</v>
      </c>
      <c r="C3" s="45"/>
      <c r="D3" s="45"/>
      <c r="E3" s="44"/>
      <c r="F3" s="45"/>
      <c r="G3" s="45"/>
      <c r="H3" s="45"/>
      <c r="I3" s="45"/>
      <c r="J3" s="45"/>
      <c r="K3" s="45"/>
      <c r="L3" s="45"/>
      <c r="M3" s="1"/>
    </row>
    <row r="4" spans="1:13" s="2" customFormat="1" ht="11.1" customHeight="1">
      <c r="B4" s="46"/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</row>
    <row r="5" spans="1:13" s="2" customFormat="1" ht="166.5" customHeight="1">
      <c r="B5" s="199" t="s">
        <v>93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4"/>
    </row>
    <row r="6" spans="1:13" s="2" customFormat="1" ht="21" customHeight="1">
      <c r="B6" s="48" t="s">
        <v>164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165</v>
      </c>
      <c r="D7" s="8" t="s">
        <v>196</v>
      </c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166</v>
      </c>
      <c r="D8" s="8"/>
      <c r="E8" s="8" t="s">
        <v>168</v>
      </c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167</v>
      </c>
      <c r="D9" s="9"/>
      <c r="E9" s="9" t="s">
        <v>169</v>
      </c>
      <c r="F9" s="9"/>
      <c r="G9" s="9"/>
      <c r="H9" s="9"/>
      <c r="I9" s="9"/>
      <c r="J9" s="9"/>
      <c r="K9" s="9"/>
      <c r="L9" s="9"/>
    </row>
    <row r="10" spans="1:13" ht="21" customHeight="1">
      <c r="B10" s="9"/>
      <c r="C10" s="9" t="s">
        <v>182</v>
      </c>
      <c r="D10" s="172"/>
      <c r="E10" s="9" t="s">
        <v>181</v>
      </c>
      <c r="F10" s="9"/>
      <c r="G10" s="9"/>
      <c r="H10" s="9"/>
      <c r="I10" s="9"/>
      <c r="J10" s="9"/>
      <c r="K10" s="9"/>
      <c r="L10" s="9"/>
    </row>
    <row r="11" spans="1:13" ht="25.35" customHeight="1">
      <c r="B11" s="54" t="s">
        <v>54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2" customFormat="1" ht="24" customHeight="1">
      <c r="B12" s="161" t="s">
        <v>170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s="2" customFormat="1" ht="30.75" customHeight="1">
      <c r="B13" s="43"/>
      <c r="C13" s="195" t="s">
        <v>172</v>
      </c>
      <c r="D13" s="196"/>
      <c r="E13" s="196"/>
      <c r="F13" s="196"/>
      <c r="G13" s="196"/>
      <c r="H13" s="196"/>
      <c r="I13" s="196"/>
      <c r="J13" s="196"/>
      <c r="K13" s="196"/>
      <c r="L13" s="196"/>
    </row>
    <row r="14" spans="1:13" s="2" customFormat="1" ht="33" customHeight="1">
      <c r="B14" s="43"/>
      <c r="C14" s="195" t="s">
        <v>173</v>
      </c>
      <c r="D14" s="195"/>
      <c r="E14" s="195"/>
      <c r="F14" s="195"/>
      <c r="G14" s="195"/>
      <c r="H14" s="195"/>
      <c r="I14" s="195"/>
      <c r="J14" s="195"/>
      <c r="K14" s="195"/>
      <c r="L14" s="195"/>
    </row>
    <row r="15" spans="1:13" s="2" customFormat="1" ht="32.25" customHeight="1">
      <c r="B15" s="43"/>
      <c r="C15" s="196" t="s">
        <v>143</v>
      </c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3" s="2" customFormat="1" ht="15">
      <c r="B16" s="43"/>
      <c r="C16" s="43"/>
      <c r="D16" s="43" t="s">
        <v>174</v>
      </c>
      <c r="E16" s="43"/>
      <c r="F16" s="43"/>
      <c r="G16" s="43"/>
      <c r="H16" s="43"/>
      <c r="I16" s="43"/>
      <c r="J16" s="43"/>
      <c r="K16" s="43"/>
      <c r="L16" s="43"/>
    </row>
    <row r="17" spans="2:12" s="2" customFormat="1" ht="15">
      <c r="B17" s="43"/>
      <c r="C17" s="43"/>
      <c r="D17" s="43" t="s">
        <v>175</v>
      </c>
      <c r="E17" s="43"/>
      <c r="F17" s="43"/>
      <c r="G17" s="43"/>
      <c r="H17" s="43"/>
      <c r="I17" s="43"/>
      <c r="J17" s="43"/>
      <c r="K17" s="43"/>
      <c r="L17" s="43"/>
    </row>
    <row r="18" spans="2:12" s="2" customFormat="1" ht="15">
      <c r="B18" s="43"/>
      <c r="C18" s="43"/>
      <c r="D18" s="43"/>
      <c r="E18" s="43" t="s">
        <v>56</v>
      </c>
      <c r="F18" s="43"/>
      <c r="G18" s="43"/>
      <c r="H18" s="43"/>
      <c r="I18" s="43"/>
      <c r="J18" s="43"/>
      <c r="K18" s="43"/>
      <c r="L18" s="43"/>
    </row>
    <row r="19" spans="2:12" s="2" customFormat="1" ht="15">
      <c r="B19" s="43"/>
      <c r="C19" s="43"/>
      <c r="D19" s="43"/>
      <c r="E19" s="43" t="s">
        <v>57</v>
      </c>
      <c r="F19" s="43"/>
      <c r="G19" s="43"/>
      <c r="H19" s="43"/>
      <c r="I19" s="43"/>
      <c r="J19" s="43"/>
      <c r="K19" s="43"/>
      <c r="L19" s="43"/>
    </row>
    <row r="20" spans="2:12" s="2" customFormat="1" ht="15">
      <c r="B20" s="43"/>
      <c r="C20" s="43"/>
      <c r="D20" s="43"/>
      <c r="E20" s="43" t="s">
        <v>58</v>
      </c>
      <c r="F20" s="43"/>
      <c r="G20" s="43"/>
      <c r="H20" s="43"/>
      <c r="I20" s="43"/>
      <c r="J20" s="43"/>
      <c r="K20" s="43"/>
      <c r="L20" s="43"/>
    </row>
    <row r="21" spans="2:12" s="2" customFormat="1" ht="46.5" customHeight="1">
      <c r="B21" s="195" t="s">
        <v>176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2:12" s="2" customFormat="1" ht="15">
      <c r="B22" s="197" t="s">
        <v>171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</row>
    <row r="23" spans="2:12" s="55" customFormat="1" ht="40.5" customHeight="1">
      <c r="B23" s="203" t="s">
        <v>177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</row>
    <row r="24" spans="2:12" s="2" customFormat="1" ht="15">
      <c r="B24" s="197" t="s">
        <v>197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</row>
    <row r="25" spans="2:12" s="56" customFormat="1" ht="52.5" customHeight="1">
      <c r="B25" s="204" t="s">
        <v>204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</row>
    <row r="26" spans="2:12" ht="93.75" customHeight="1">
      <c r="B26" s="194" t="s">
        <v>142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</row>
    <row r="27" spans="2:12" ht="18.75" customHeight="1"/>
    <row r="28" spans="2:12" ht="25.35" customHeight="1" thickBot="1">
      <c r="B28" s="12" t="s">
        <v>73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ht="25.35" customHeight="1" thickTop="1"/>
    <row r="38" spans="2:12" ht="20.25" customHeight="1"/>
    <row r="39" spans="2:12" ht="25.35" customHeight="1" thickBot="1">
      <c r="B39" s="49" t="s">
        <v>74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2:12" ht="25.35" customHeight="1" thickTop="1"/>
    <row r="53" spans="2:12" ht="17.25" customHeight="1"/>
    <row r="54" spans="2:12" ht="25.35" customHeight="1" thickBot="1">
      <c r="B54" s="51" t="s">
        <v>75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2:12" ht="25.35" customHeight="1" thickTop="1"/>
    <row r="73" spans="2:12" ht="18" customHeight="1"/>
    <row r="74" spans="2:12" ht="25.35" customHeight="1" thickBot="1">
      <c r="B74" s="52" t="s">
        <v>76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2:12" ht="25.35" customHeight="1" thickTop="1"/>
    <row r="84" spans="2:12" ht="34.5" customHeight="1"/>
    <row r="85" spans="2:12" ht="25.35" customHeight="1" thickBot="1">
      <c r="B85" s="53" t="s">
        <v>77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2:12" ht="25.35" customHeight="1" thickTop="1"/>
  </sheetData>
  <sheetProtection password="D440" sheet="1" scenarios="1" formatCells="0" formatColumns="0" formatRows="0" insertColumns="0" insertRows="0" insertHyperlinks="0" deleteColumns="0" deleteRows="0" selectLockedCells="1" sort="0" autoFilter="0" pivotTables="0"/>
  <mergeCells count="12">
    <mergeCell ref="B5:L5"/>
    <mergeCell ref="B1:L1"/>
    <mergeCell ref="B2:L2"/>
    <mergeCell ref="B23:L23"/>
    <mergeCell ref="B25:L25"/>
    <mergeCell ref="B26:L26"/>
    <mergeCell ref="C13:L13"/>
    <mergeCell ref="C14:L14"/>
    <mergeCell ref="C15:L15"/>
    <mergeCell ref="B21:L21"/>
    <mergeCell ref="B22:L22"/>
    <mergeCell ref="B24:L24"/>
  </mergeCells>
  <phoneticPr fontId="0" type="noConversion"/>
  <printOptions horizontalCentered="1"/>
  <pageMargins left="0.25" right="0.25" top="0.75" bottom="0.75" header="0.3" footer="0.3"/>
  <pageSetup paperSize="9" scale="95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I48"/>
  <sheetViews>
    <sheetView showGridLines="0" tabSelected="1" zoomScale="70" zoomScaleNormal="70" workbookViewId="0">
      <pane ySplit="5" topLeftCell="A6" activePane="bottomLeft" state="frozen"/>
      <selection activeCell="E25" sqref="E25"/>
      <selection pane="bottomLeft" activeCell="E13" sqref="E13"/>
    </sheetView>
  </sheetViews>
  <sheetFormatPr defaultColWidth="10.7109375" defaultRowHeight="15"/>
  <cols>
    <col min="1" max="1" width="58.140625" style="17" customWidth="1"/>
    <col min="2" max="2" width="13.42578125" style="23" customWidth="1"/>
    <col min="3" max="3" width="5" style="30" customWidth="1"/>
    <col min="4" max="4" width="39.7109375" style="17" customWidth="1"/>
    <col min="5" max="5" width="13.140625" style="23" customWidth="1"/>
    <col min="6" max="6" width="4.28515625" style="24" customWidth="1"/>
    <col min="7" max="7" width="40.42578125" style="17" customWidth="1"/>
    <col min="8" max="8" width="12" style="23" customWidth="1"/>
    <col min="9" max="9" width="18" style="17" customWidth="1"/>
    <col min="10" max="16384" width="10.7109375" style="17"/>
  </cols>
  <sheetData>
    <row r="1" spans="1:9" ht="15.75" thickBot="1">
      <c r="A1" s="205" t="s">
        <v>33</v>
      </c>
      <c r="B1" s="205"/>
      <c r="C1" s="205"/>
      <c r="D1" s="205"/>
      <c r="E1" s="205"/>
      <c r="F1" s="17"/>
      <c r="H1" s="17"/>
    </row>
    <row r="2" spans="1:9" ht="15.75" thickTop="1">
      <c r="A2" s="14" t="s">
        <v>37</v>
      </c>
      <c r="B2" s="153"/>
      <c r="C2" s="28" t="s">
        <v>60</v>
      </c>
      <c r="D2" s="208"/>
      <c r="E2" s="209"/>
      <c r="F2" s="17"/>
      <c r="G2" s="219"/>
      <c r="H2" s="219"/>
    </row>
    <row r="3" spans="1:9">
      <c r="A3" s="14" t="s">
        <v>59</v>
      </c>
      <c r="B3" s="154"/>
      <c r="C3" s="152" t="s">
        <v>61</v>
      </c>
      <c r="D3" s="210"/>
      <c r="E3" s="211"/>
      <c r="F3" s="17"/>
      <c r="G3" s="219"/>
      <c r="H3" s="219"/>
    </row>
    <row r="4" spans="1:9">
      <c r="A4" s="14" t="s">
        <v>40</v>
      </c>
      <c r="B4" s="212"/>
      <c r="C4" s="213"/>
      <c r="D4" s="213"/>
      <c r="E4" s="213"/>
      <c r="F4" s="17"/>
      <c r="H4" s="17"/>
    </row>
    <row r="5" spans="1:9" ht="30">
      <c r="A5" s="98" t="s">
        <v>42</v>
      </c>
      <c r="B5" s="99" t="s">
        <v>8</v>
      </c>
      <c r="C5" s="29"/>
      <c r="D5" s="102" t="s">
        <v>43</v>
      </c>
      <c r="E5" s="103" t="s">
        <v>53</v>
      </c>
      <c r="F5" s="15"/>
      <c r="G5" s="97" t="s">
        <v>47</v>
      </c>
      <c r="H5" s="101" t="s">
        <v>53</v>
      </c>
    </row>
    <row r="6" spans="1:9" ht="15.75" thickBot="1">
      <c r="A6" s="37" t="s">
        <v>95</v>
      </c>
      <c r="B6" s="33"/>
      <c r="C6" s="29"/>
      <c r="D6" s="206" t="s">
        <v>35</v>
      </c>
      <c r="E6" s="207"/>
      <c r="F6" s="18"/>
      <c r="G6" s="206" t="s">
        <v>0</v>
      </c>
      <c r="H6" s="207"/>
      <c r="I6" s="33"/>
    </row>
    <row r="7" spans="1:9">
      <c r="A7" s="100" t="s">
        <v>96</v>
      </c>
      <c r="B7" s="155"/>
      <c r="C7" s="29"/>
      <c r="D7" s="19" t="s">
        <v>12</v>
      </c>
      <c r="E7" s="188"/>
      <c r="F7" s="33"/>
      <c r="G7" s="31" t="s">
        <v>183</v>
      </c>
      <c r="H7" s="157"/>
      <c r="I7" s="33" t="s">
        <v>159</v>
      </c>
    </row>
    <row r="8" spans="1:9">
      <c r="A8" s="100" t="s">
        <v>97</v>
      </c>
      <c r="B8" s="155"/>
      <c r="C8" s="29"/>
      <c r="D8" s="19" t="s">
        <v>13</v>
      </c>
      <c r="E8" s="188"/>
      <c r="F8" s="17"/>
      <c r="G8" s="31" t="s">
        <v>63</v>
      </c>
      <c r="H8" s="157"/>
      <c r="I8" s="17" t="s">
        <v>51</v>
      </c>
    </row>
    <row r="9" spans="1:9">
      <c r="A9" s="100" t="s">
        <v>98</v>
      </c>
      <c r="B9" s="155"/>
      <c r="C9" s="29"/>
      <c r="D9" s="19" t="s">
        <v>14</v>
      </c>
      <c r="E9" s="188"/>
      <c r="F9" s="17"/>
      <c r="G9" s="31" t="s">
        <v>66</v>
      </c>
      <c r="H9" s="157"/>
      <c r="I9" s="17" t="s">
        <v>50</v>
      </c>
    </row>
    <row r="10" spans="1:9">
      <c r="A10" s="100" t="s">
        <v>99</v>
      </c>
      <c r="B10" s="155"/>
      <c r="C10" s="29"/>
      <c r="D10" s="19" t="s">
        <v>15</v>
      </c>
      <c r="E10" s="188"/>
      <c r="F10" s="17"/>
      <c r="G10" s="31" t="s">
        <v>184</v>
      </c>
      <c r="H10" s="156"/>
      <c r="I10" s="17" t="s">
        <v>52</v>
      </c>
    </row>
    <row r="11" spans="1:9">
      <c r="A11" s="100" t="s">
        <v>100</v>
      </c>
      <c r="B11" s="155"/>
      <c r="C11" s="29"/>
      <c r="D11" s="19" t="s">
        <v>16</v>
      </c>
      <c r="E11" s="188"/>
      <c r="F11" s="17"/>
      <c r="G11" s="31"/>
      <c r="H11" s="156"/>
    </row>
    <row r="12" spans="1:9">
      <c r="A12" s="100" t="s">
        <v>9</v>
      </c>
      <c r="B12" s="155"/>
      <c r="C12" s="29"/>
      <c r="D12" s="19" t="s">
        <v>17</v>
      </c>
      <c r="E12" s="188"/>
      <c r="F12" s="17"/>
      <c r="G12" s="31"/>
      <c r="H12" s="156"/>
    </row>
    <row r="13" spans="1:9">
      <c r="A13" s="100" t="s">
        <v>101</v>
      </c>
      <c r="B13" s="155"/>
      <c r="C13" s="29"/>
      <c r="D13" s="19" t="s">
        <v>18</v>
      </c>
      <c r="E13" s="190"/>
      <c r="F13" s="17"/>
      <c r="G13" s="31"/>
      <c r="H13" s="156"/>
    </row>
    <row r="14" spans="1:9" ht="15.75" thickBot="1">
      <c r="A14" s="214" t="s">
        <v>102</v>
      </c>
      <c r="B14" s="215"/>
      <c r="C14" s="29"/>
      <c r="D14" s="216" t="s">
        <v>36</v>
      </c>
      <c r="E14" s="207"/>
      <c r="F14" s="17"/>
      <c r="G14" s="206" t="s">
        <v>1</v>
      </c>
      <c r="H14" s="207"/>
    </row>
    <row r="15" spans="1:9">
      <c r="A15" s="100" t="s">
        <v>103</v>
      </c>
      <c r="B15" s="155"/>
      <c r="C15" s="29"/>
      <c r="D15" s="34" t="s">
        <v>19</v>
      </c>
      <c r="E15" s="188"/>
      <c r="F15" s="17"/>
      <c r="G15" s="20" t="s">
        <v>186</v>
      </c>
      <c r="H15" s="156"/>
    </row>
    <row r="16" spans="1:9">
      <c r="A16" s="100" t="s">
        <v>104</v>
      </c>
      <c r="B16" s="155"/>
      <c r="C16" s="29"/>
      <c r="D16" s="21" t="s">
        <v>20</v>
      </c>
      <c r="E16" s="188"/>
      <c r="F16" s="17"/>
      <c r="G16" s="22" t="s">
        <v>187</v>
      </c>
      <c r="H16" s="156"/>
    </row>
    <row r="17" spans="1:8">
      <c r="A17" s="100" t="s">
        <v>105</v>
      </c>
      <c r="B17" s="155"/>
      <c r="C17" s="29"/>
      <c r="D17" s="21" t="s">
        <v>21</v>
      </c>
      <c r="E17" s="188"/>
      <c r="F17" s="17"/>
      <c r="G17" s="22" t="s">
        <v>185</v>
      </c>
      <c r="H17" s="156"/>
    </row>
    <row r="18" spans="1:8">
      <c r="A18" s="100" t="s">
        <v>106</v>
      </c>
      <c r="B18" s="155"/>
      <c r="C18" s="29"/>
      <c r="D18" s="21" t="s">
        <v>22</v>
      </c>
      <c r="E18" s="188"/>
      <c r="F18" s="17"/>
      <c r="G18" s="22" t="s">
        <v>191</v>
      </c>
      <c r="H18" s="156"/>
    </row>
    <row r="19" spans="1:8">
      <c r="A19" s="100" t="s">
        <v>10</v>
      </c>
      <c r="B19" s="155"/>
      <c r="C19" s="29"/>
      <c r="D19" s="21" t="s">
        <v>23</v>
      </c>
      <c r="E19" s="188"/>
      <c r="F19" s="17"/>
      <c r="G19" s="22"/>
      <c r="H19" s="156"/>
    </row>
    <row r="20" spans="1:8">
      <c r="A20" s="100" t="s">
        <v>107</v>
      </c>
      <c r="B20" s="155"/>
      <c r="C20" s="29"/>
      <c r="D20" s="21" t="s">
        <v>24</v>
      </c>
      <c r="E20" s="188"/>
      <c r="F20" s="17"/>
      <c r="G20" s="22"/>
      <c r="H20" s="156"/>
    </row>
    <row r="21" spans="1:8">
      <c r="A21" s="100" t="s">
        <v>11</v>
      </c>
      <c r="B21" s="155"/>
      <c r="C21" s="29"/>
      <c r="D21" s="21" t="s">
        <v>25</v>
      </c>
      <c r="E21" s="188"/>
      <c r="F21" s="17"/>
      <c r="G21" s="22"/>
      <c r="H21" s="156"/>
    </row>
    <row r="22" spans="1:8" ht="15.75" thickBot="1">
      <c r="A22" s="214" t="s">
        <v>108</v>
      </c>
      <c r="B22" s="215"/>
      <c r="C22" s="29"/>
      <c r="D22" s="206" t="s">
        <v>4</v>
      </c>
      <c r="E22" s="207"/>
      <c r="F22" s="17"/>
      <c r="G22" s="206" t="s">
        <v>44</v>
      </c>
      <c r="H22" s="207"/>
    </row>
    <row r="23" spans="1:8">
      <c r="A23" s="100" t="s">
        <v>109</v>
      </c>
      <c r="B23" s="155"/>
      <c r="C23" s="29"/>
      <c r="D23" s="21" t="s">
        <v>26</v>
      </c>
      <c r="E23" s="188"/>
      <c r="F23" s="17"/>
      <c r="G23" s="22" t="s">
        <v>64</v>
      </c>
      <c r="H23" s="156"/>
    </row>
    <row r="24" spans="1:8">
      <c r="A24" s="100" t="s">
        <v>110</v>
      </c>
      <c r="B24" s="155"/>
      <c r="C24" s="29"/>
      <c r="D24" s="21" t="s">
        <v>27</v>
      </c>
      <c r="E24" s="188"/>
      <c r="F24" s="17"/>
      <c r="G24" s="16" t="s">
        <v>190</v>
      </c>
      <c r="H24" s="156"/>
    </row>
    <row r="25" spans="1:8">
      <c r="A25" s="100" t="s">
        <v>111</v>
      </c>
      <c r="B25" s="155"/>
      <c r="C25" s="29"/>
      <c r="D25" s="21" t="s">
        <v>28</v>
      </c>
      <c r="E25" s="188"/>
      <c r="F25" s="17"/>
      <c r="G25" s="22" t="s">
        <v>161</v>
      </c>
      <c r="H25" s="156"/>
    </row>
    <row r="26" spans="1:8" ht="15.75" thickBot="1">
      <c r="A26" s="100" t="s">
        <v>112</v>
      </c>
      <c r="B26" s="155"/>
      <c r="C26" s="29"/>
      <c r="D26" s="206" t="s">
        <v>5</v>
      </c>
      <c r="E26" s="207"/>
      <c r="F26" s="17"/>
      <c r="G26" s="22" t="s">
        <v>188</v>
      </c>
      <c r="H26" s="156"/>
    </row>
    <row r="27" spans="1:8">
      <c r="A27" s="100" t="s">
        <v>113</v>
      </c>
      <c r="B27" s="155"/>
      <c r="C27" s="29"/>
      <c r="D27" s="21" t="s">
        <v>129</v>
      </c>
      <c r="E27" s="188"/>
      <c r="F27" s="17"/>
      <c r="G27" s="22"/>
      <c r="H27" s="156"/>
    </row>
    <row r="28" spans="1:8">
      <c r="A28" s="214" t="s">
        <v>114</v>
      </c>
      <c r="B28" s="215"/>
      <c r="C28" s="29"/>
      <c r="D28" s="21" t="s">
        <v>29</v>
      </c>
      <c r="E28" s="188"/>
      <c r="F28" s="17"/>
      <c r="G28" s="22"/>
      <c r="H28" s="156"/>
    </row>
    <row r="29" spans="1:8">
      <c r="A29" s="100" t="s">
        <v>115</v>
      </c>
      <c r="B29" s="155"/>
      <c r="C29" s="29"/>
      <c r="D29" s="21" t="s">
        <v>128</v>
      </c>
      <c r="E29" s="188"/>
      <c r="F29" s="17"/>
      <c r="G29" s="22"/>
      <c r="H29" s="156"/>
    </row>
    <row r="30" spans="1:8" ht="15.75" thickBot="1">
      <c r="A30" s="100" t="s">
        <v>116</v>
      </c>
      <c r="B30" s="155"/>
      <c r="C30" s="29"/>
      <c r="D30" s="206" t="s">
        <v>34</v>
      </c>
      <c r="E30" s="207"/>
      <c r="F30" s="17"/>
      <c r="G30" s="217" t="s">
        <v>2</v>
      </c>
      <c r="H30" s="218"/>
    </row>
    <row r="31" spans="1:8">
      <c r="A31" s="100" t="s">
        <v>117</v>
      </c>
      <c r="B31" s="155"/>
      <c r="C31" s="29"/>
      <c r="D31" s="35" t="s">
        <v>130</v>
      </c>
      <c r="E31" s="188"/>
      <c r="F31" s="17"/>
      <c r="G31" s="22" t="s">
        <v>189</v>
      </c>
      <c r="H31" s="156"/>
    </row>
    <row r="32" spans="1:8">
      <c r="A32" s="100" t="s">
        <v>118</v>
      </c>
      <c r="B32" s="155"/>
      <c r="C32" s="29"/>
      <c r="D32" s="35" t="s">
        <v>131</v>
      </c>
      <c r="E32" s="188"/>
      <c r="F32" s="17"/>
      <c r="G32" s="22" t="s">
        <v>65</v>
      </c>
      <c r="H32" s="156"/>
    </row>
    <row r="33" spans="1:8">
      <c r="A33" s="214" t="s">
        <v>119</v>
      </c>
      <c r="B33" s="215"/>
      <c r="C33" s="29"/>
      <c r="D33" s="35" t="s">
        <v>132</v>
      </c>
      <c r="E33" s="188"/>
      <c r="F33" s="17"/>
      <c r="G33" s="22"/>
      <c r="H33" s="156"/>
    </row>
    <row r="34" spans="1:8">
      <c r="A34" s="100" t="s">
        <v>120</v>
      </c>
      <c r="B34" s="155"/>
      <c r="C34" s="29"/>
      <c r="D34" s="35" t="s">
        <v>133</v>
      </c>
      <c r="E34" s="188"/>
      <c r="F34" s="17"/>
      <c r="G34" s="22"/>
      <c r="H34" s="156"/>
    </row>
    <row r="35" spans="1:8">
      <c r="A35" s="100" t="s">
        <v>121</v>
      </c>
      <c r="B35" s="155"/>
      <c r="C35" s="29"/>
      <c r="D35" s="35" t="s">
        <v>134</v>
      </c>
      <c r="E35" s="188"/>
      <c r="F35" s="17"/>
      <c r="G35" s="22"/>
      <c r="H35" s="156"/>
    </row>
    <row r="36" spans="1:8" ht="15.75" thickBot="1">
      <c r="A36" s="100" t="s">
        <v>122</v>
      </c>
      <c r="B36" s="155"/>
      <c r="C36" s="29"/>
      <c r="D36" s="206" t="s">
        <v>6</v>
      </c>
      <c r="E36" s="207"/>
      <c r="F36" s="17"/>
      <c r="G36" s="22"/>
      <c r="H36" s="158"/>
    </row>
    <row r="37" spans="1:8">
      <c r="A37" s="100" t="s">
        <v>123</v>
      </c>
      <c r="B37" s="155"/>
      <c r="C37" s="29"/>
      <c r="D37" s="35" t="s">
        <v>135</v>
      </c>
      <c r="E37" s="188"/>
      <c r="F37" s="17"/>
      <c r="G37" s="22"/>
      <c r="H37" s="156"/>
    </row>
    <row r="38" spans="1:8" ht="15.75" thickBot="1">
      <c r="A38" s="100" t="s">
        <v>124</v>
      </c>
      <c r="B38" s="155"/>
      <c r="C38" s="29"/>
      <c r="D38" s="35" t="s">
        <v>136</v>
      </c>
      <c r="E38" s="188"/>
      <c r="F38" s="17"/>
      <c r="G38" s="217" t="s">
        <v>3</v>
      </c>
      <c r="H38" s="218"/>
    </row>
    <row r="39" spans="1:8">
      <c r="A39" s="100" t="s">
        <v>125</v>
      </c>
      <c r="B39" s="155"/>
      <c r="C39" s="29"/>
      <c r="D39" s="35" t="s">
        <v>137</v>
      </c>
      <c r="E39" s="188"/>
      <c r="F39" s="17"/>
      <c r="G39" s="22" t="s">
        <v>192</v>
      </c>
      <c r="H39" s="156"/>
    </row>
    <row r="40" spans="1:8">
      <c r="A40" s="100" t="s">
        <v>126</v>
      </c>
      <c r="B40" s="155"/>
      <c r="C40" s="29"/>
      <c r="D40" s="35" t="s">
        <v>138</v>
      </c>
      <c r="E40" s="188"/>
      <c r="F40" s="17"/>
      <c r="G40" s="22" t="s">
        <v>195</v>
      </c>
      <c r="H40" s="156"/>
    </row>
    <row r="41" spans="1:8">
      <c r="A41" s="100" t="s">
        <v>127</v>
      </c>
      <c r="B41" s="155"/>
      <c r="D41" s="35" t="s">
        <v>139</v>
      </c>
      <c r="E41" s="188"/>
      <c r="F41" s="17"/>
      <c r="G41" s="22" t="s">
        <v>162</v>
      </c>
      <c r="H41" s="156"/>
    </row>
    <row r="42" spans="1:8" ht="15.75" thickBot="1">
      <c r="D42" s="206" t="s">
        <v>7</v>
      </c>
      <c r="E42" s="207"/>
      <c r="F42" s="17"/>
      <c r="G42" s="22" t="s">
        <v>163</v>
      </c>
      <c r="H42" s="156"/>
    </row>
    <row r="43" spans="1:8">
      <c r="D43" s="150" t="s">
        <v>30</v>
      </c>
      <c r="E43" s="188"/>
      <c r="F43" s="17"/>
      <c r="G43" s="22" t="s">
        <v>193</v>
      </c>
      <c r="H43" s="156"/>
    </row>
    <row r="44" spans="1:8">
      <c r="D44" s="151" t="s">
        <v>31</v>
      </c>
      <c r="E44" s="188"/>
      <c r="F44" s="17"/>
      <c r="G44" s="22" t="s">
        <v>194</v>
      </c>
      <c r="H44" s="156"/>
    </row>
    <row r="45" spans="1:8">
      <c r="D45" s="36" t="s">
        <v>32</v>
      </c>
      <c r="E45" s="189"/>
      <c r="F45" s="17"/>
      <c r="G45" s="22"/>
      <c r="H45" s="156"/>
    </row>
    <row r="46" spans="1:8">
      <c r="A46" s="38"/>
      <c r="B46" s="39"/>
      <c r="C46" s="40"/>
      <c r="D46" s="38"/>
      <c r="E46" s="159"/>
      <c r="F46" s="39"/>
      <c r="G46" s="38"/>
      <c r="H46" s="39"/>
    </row>
    <row r="47" spans="1:8">
      <c r="A47" s="38"/>
      <c r="B47" s="39"/>
      <c r="C47" s="38"/>
      <c r="D47" s="38"/>
      <c r="E47" s="38"/>
      <c r="F47" s="38"/>
      <c r="G47" s="38"/>
      <c r="H47" s="39"/>
    </row>
    <row r="48" spans="1:8" ht="22.5" customHeight="1">
      <c r="A48" s="38"/>
      <c r="B48" s="39"/>
      <c r="C48" s="40"/>
      <c r="D48" s="38"/>
      <c r="E48" s="39"/>
      <c r="F48" s="39"/>
      <c r="G48" s="38"/>
      <c r="H48" s="39"/>
    </row>
  </sheetData>
  <sheetProtection password="D440" sheet="1" objects="1" scenarios="1" formatCells="0" formatColumns="0" formatRows="0" insertColumns="0" insertRows="0" insertHyperlinks="0" deleteColumns="0" deleteRows="0" selectLockedCells="1" sort="0" autoFilter="0" pivotTables="0"/>
  <mergeCells count="22">
    <mergeCell ref="G30:H30"/>
    <mergeCell ref="G38:H38"/>
    <mergeCell ref="D36:E36"/>
    <mergeCell ref="G2:H2"/>
    <mergeCell ref="G3:H3"/>
    <mergeCell ref="G6:H6"/>
    <mergeCell ref="G14:H14"/>
    <mergeCell ref="G22:H22"/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</mergeCells>
  <phoneticPr fontId="10" type="noConversion"/>
  <dataValidations count="2">
    <dataValidation type="whole" allowBlank="1" showInputMessage="1" showErrorMessage="1" sqref="E1:E4 E48:E1048576 H1:H1048576 E46 E14 E22 E26 E30 E36 E42 E6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E18 E7:E13 E15:E21 E23:E25 E27:E29 E31:E35 E37:E41 E43:E45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360" verticalDpi="360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6"/>
  <sheetViews>
    <sheetView zoomScale="90" zoomScaleNormal="90" zoomScalePageLayoutView="130" workbookViewId="0">
      <selection activeCell="E21" sqref="E21"/>
    </sheetView>
  </sheetViews>
  <sheetFormatPr defaultColWidth="8.7109375" defaultRowHeight="19.350000000000001" customHeight="1"/>
  <cols>
    <col min="1" max="1" width="15" style="58" customWidth="1"/>
    <col min="2" max="3" width="27.28515625" style="57" customWidth="1"/>
    <col min="4" max="4" width="36.140625" style="57" customWidth="1"/>
    <col min="5" max="6" width="27.28515625" style="57" customWidth="1"/>
    <col min="7" max="16384" width="8.7109375" style="58"/>
  </cols>
  <sheetData>
    <row r="1" spans="1:8" ht="19.350000000000001" customHeight="1" thickBot="1">
      <c r="A1" s="231" t="s">
        <v>45</v>
      </c>
      <c r="B1" s="231"/>
      <c r="C1" s="231"/>
      <c r="D1" s="231"/>
      <c r="E1" s="231"/>
      <c r="F1" s="231"/>
      <c r="G1" s="57"/>
      <c r="H1" s="57"/>
    </row>
    <row r="2" spans="1:8" ht="19.350000000000001" customHeight="1" thickTop="1">
      <c r="A2" s="59" t="s">
        <v>37</v>
      </c>
      <c r="B2" s="60">
        <f>'1. Data'!B2</f>
        <v>0</v>
      </c>
      <c r="C2" s="61" t="s">
        <v>41</v>
      </c>
      <c r="D2" s="222">
        <f>'1. Data'!D2:E2</f>
        <v>0</v>
      </c>
      <c r="E2" s="223"/>
      <c r="F2" s="224"/>
      <c r="G2" s="57"/>
      <c r="H2" s="57"/>
    </row>
    <row r="3" spans="1:8" ht="19.350000000000001" customHeight="1">
      <c r="A3" s="59" t="s">
        <v>38</v>
      </c>
      <c r="B3" s="60">
        <f>'1. Data'!B3</f>
        <v>0</v>
      </c>
      <c r="C3" s="61" t="s">
        <v>39</v>
      </c>
      <c r="D3" s="225">
        <f>'1. Data'!D3:E3</f>
        <v>0</v>
      </c>
      <c r="E3" s="226"/>
      <c r="F3" s="227"/>
      <c r="G3" s="57"/>
      <c r="H3" s="57"/>
    </row>
    <row r="4" spans="1:8" ht="19.350000000000001" customHeight="1">
      <c r="A4" s="59" t="s">
        <v>40</v>
      </c>
      <c r="B4" s="228">
        <f>'1. Data'!B4:E4</f>
        <v>0</v>
      </c>
      <c r="C4" s="229"/>
      <c r="D4" s="229"/>
      <c r="E4" s="229"/>
      <c r="F4" s="230"/>
      <c r="G4" s="57"/>
      <c r="H4" s="57"/>
    </row>
    <row r="5" spans="1:8" ht="22.35" customHeight="1" thickBot="1">
      <c r="A5" s="62"/>
      <c r="B5" s="63"/>
      <c r="C5" s="63" t="s">
        <v>72</v>
      </c>
      <c r="D5" s="63"/>
      <c r="E5" s="63"/>
      <c r="F5" s="63"/>
      <c r="G5" s="57"/>
      <c r="H5" s="57"/>
    </row>
    <row r="6" spans="1:8" s="84" customFormat="1" ht="30.75" thickTop="1">
      <c r="A6" s="92" t="s">
        <v>55</v>
      </c>
      <c r="B6" s="95" t="s">
        <v>0</v>
      </c>
      <c r="C6" s="96" t="s">
        <v>1</v>
      </c>
      <c r="D6" s="95" t="s">
        <v>44</v>
      </c>
      <c r="E6" s="95" t="s">
        <v>2</v>
      </c>
      <c r="F6" s="95" t="s">
        <v>3</v>
      </c>
    </row>
    <row r="7" spans="1:8" ht="19.350000000000001" customHeight="1" thickBot="1">
      <c r="A7" s="86" t="str">
        <f>'1. Data'!A5</f>
        <v>ข้อมูล จปฐ.</v>
      </c>
      <c r="B7" s="64">
        <f>('1. Data'!B27+'1. Data'!B29+'1. Data'!B31+'1. Data'!B32)</f>
        <v>0</v>
      </c>
      <c r="C7" s="64">
        <f>('1. Data'!B32+'1. Data'!B36+'1. Data'!B37+'1. Data'!B38+'1. Data'!B41)</f>
        <v>0</v>
      </c>
      <c r="D7" s="64">
        <f>('1. Data'!B7+'1. Data'!B8+'1. Data'!B9+'1. Data'!B10+'1. Data'!B11+'1. Data'!B12+'1. Data'!B13+'1. Data'!B15+'1. Data'!B18+'1. Data'!B19+'1. Data'!B20+'1. Data'!B21+'1. Data'!B23+'1. Data'!B24+'1. Data'!B25+'1. Data'!B26+'1. Data'!B27+'1. Data'!B34+'1. Data'!B35+'1. Data'!B41)</f>
        <v>0</v>
      </c>
      <c r="E7" s="65">
        <f>('1. Data'!B27+'1. Data'!B29+'1. Data'!B30+'1. Data'!B31)</f>
        <v>0</v>
      </c>
      <c r="F7" s="66">
        <f>('1. Data'!B16+'1. Data'!B17+'1. Data'!B18+'1. Data'!B19+'1. Data'!B21+'1. Data'!B36+'1. Data'!B37+'1. Data'!B38+'1. Data'!B39+'1. Data'!B40)</f>
        <v>0</v>
      </c>
    </row>
    <row r="8" spans="1:8" ht="19.350000000000001" customHeight="1" thickTop="1" thickBot="1">
      <c r="A8" s="86" t="str">
        <f>'1. Data'!D5</f>
        <v xml:space="preserve">ข้อมูลกชช.2ค </v>
      </c>
      <c r="B8" s="67">
        <f>('1. Data'!E10+'1. Data'!E12+'1. Data'!E15+'1. Data'!E16+'1. Data'!E21+'1. Data'!E37+'1. Data'!E38+'1. Data'!E39)/8</f>
        <v>0</v>
      </c>
      <c r="C8" s="67">
        <f>('1. Data'!E7+'1. Data'!E8+'1. Data'!E9+'1. Data'!E10+'1. Data'!E11+'1. Data'!E12+'1. Data'!E13+'1. Data'!E17+'1. Data'!E18+'1. Data'!E19+'1. Data'!E20+'1. Data'!E21+'1. Data'!E27+'1. Data'!E33)/14</f>
        <v>0</v>
      </c>
      <c r="D8" s="67">
        <f>('1. Data'!E23+'1. Data'!E24+'1. Data'!E25+'1. Data'!E40+'1. Data'!E41+'1. Data'!E43+'1. Data'!E44+'1. Data'!E45)/8</f>
        <v>0</v>
      </c>
      <c r="E8" s="67">
        <f>('1. Data'!E7+'1. Data'!E13+'1. Data'!E17+'1. Data'!E18+'1. Data'!E19+'1. Data'!E27+'1. Data'!E28+'1. Data'!E29+'1. Data'!E33)/9</f>
        <v>0</v>
      </c>
      <c r="F8" s="68">
        <f>('1. Data'!E21+'1. Data'!E31+'1. Data'!E32+'1. Data'!E34+'1. Data'!E35+'1. Data'!E38+'1. Data'!E40)/7</f>
        <v>0</v>
      </c>
    </row>
    <row r="9" spans="1:8" ht="19.350000000000001" customHeight="1" thickTop="1" thickBot="1">
      <c r="A9" s="87" t="str">
        <f>'1. Data'!G5</f>
        <v>ข้อมูลอื่นๆ</v>
      </c>
      <c r="B9" s="70">
        <f>IF(COUNT('1. Data'!H7:H13)&gt;0,SUM('1. Data'!H7:H13)/COUNT('1. Data'!H7:H13),0)</f>
        <v>0</v>
      </c>
      <c r="C9" s="70">
        <f>IF(COUNT('1. Data'!H15:H21)&gt;0,SUM('1. Data'!H15:H21)/COUNT('1. Data'!H15:H21),0)</f>
        <v>0</v>
      </c>
      <c r="D9" s="70">
        <f>IF(COUNT('1. Data'!H23:H29)&gt;0,SUM('1. Data'!H23:H29)/COUNT('1. Data'!H23:H29),0)</f>
        <v>0</v>
      </c>
      <c r="E9" s="70">
        <f>IF(COUNT('1. Data'!H31:H37)&gt;0,SUM('1. Data'!H31:H37)/COUNT('1. Data'!H31:H37),0)</f>
        <v>0</v>
      </c>
      <c r="F9" s="71">
        <f>IF(COUNT('1. Data'!H39:H45)&gt;0,SUM('1. Data'!H39:H45)/COUNT('1. Data'!H39:H45),0)</f>
        <v>0</v>
      </c>
    </row>
    <row r="10" spans="1:8" ht="19.350000000000001" customHeight="1" thickTop="1">
      <c r="A10" s="69"/>
      <c r="B10" s="72"/>
      <c r="C10" s="72"/>
      <c r="D10" s="73"/>
      <c r="E10" s="73"/>
      <c r="F10" s="74"/>
    </row>
    <row r="11" spans="1:8" ht="19.350000000000001" customHeight="1">
      <c r="A11" s="69"/>
      <c r="B11" s="72"/>
      <c r="C11" s="72"/>
      <c r="D11" s="73"/>
      <c r="E11" s="73"/>
      <c r="F11" s="74"/>
    </row>
    <row r="12" spans="1:8" s="84" customFormat="1" ht="19.350000000000001" customHeight="1">
      <c r="A12" s="90" t="s">
        <v>45</v>
      </c>
      <c r="B12" s="91" t="s">
        <v>67</v>
      </c>
      <c r="C12" s="91" t="s">
        <v>68</v>
      </c>
      <c r="D12" s="91" t="s">
        <v>69</v>
      </c>
      <c r="E12" s="91" t="s">
        <v>70</v>
      </c>
      <c r="F12" s="91" t="s">
        <v>71</v>
      </c>
    </row>
    <row r="13" spans="1:8" ht="19.350000000000001" customHeight="1" thickBot="1">
      <c r="A13" s="87" t="str">
        <f>A7</f>
        <v>ข้อมูล จปฐ.</v>
      </c>
      <c r="B13" s="75">
        <f>IF(B7&lt;=25,3,IF(B7&lt;50,2,IF(B7&gt;51,1)))</f>
        <v>3</v>
      </c>
      <c r="C13" s="75">
        <f>IF(C7&lt;=25,3,IF(C7&lt;=50,2,IF(C7&gt;51,1)))</f>
        <v>3</v>
      </c>
      <c r="D13" s="75">
        <f>IF(D7&lt;=25,3,IF(D7&lt;51,2,IF(D7&gt;51,1)))</f>
        <v>3</v>
      </c>
      <c r="E13" s="75">
        <f>IF(E7&lt;=25,3,IF(E7&lt;51,2,IF(E7&gt;51,1)))</f>
        <v>3</v>
      </c>
      <c r="F13" s="76">
        <f>IF(F7&lt;=25,3,IF(F7&lt;51,2,IF(F7&gt;51,1)))</f>
        <v>3</v>
      </c>
    </row>
    <row r="14" spans="1:8" ht="19.350000000000001" customHeight="1" thickTop="1" thickBot="1">
      <c r="A14" s="87" t="str">
        <f>A8</f>
        <v xml:space="preserve">ข้อมูลกชช.2ค </v>
      </c>
      <c r="B14" s="77">
        <f>B8</f>
        <v>0</v>
      </c>
      <c r="C14" s="77">
        <f t="shared" ref="C14:F15" si="0">C8</f>
        <v>0</v>
      </c>
      <c r="D14" s="77">
        <f t="shared" si="0"/>
        <v>0</v>
      </c>
      <c r="E14" s="77">
        <f t="shared" si="0"/>
        <v>0</v>
      </c>
      <c r="F14" s="78">
        <f t="shared" si="0"/>
        <v>0</v>
      </c>
    </row>
    <row r="15" spans="1:8" ht="19.350000000000001" customHeight="1" thickTop="1" thickBot="1">
      <c r="A15" s="87" t="str">
        <f>A9</f>
        <v>ข้อมูลอื่นๆ</v>
      </c>
      <c r="B15" s="79">
        <f>B9</f>
        <v>0</v>
      </c>
      <c r="C15" s="79">
        <f t="shared" si="0"/>
        <v>0</v>
      </c>
      <c r="D15" s="79">
        <f t="shared" si="0"/>
        <v>0</v>
      </c>
      <c r="E15" s="79">
        <f t="shared" si="0"/>
        <v>0</v>
      </c>
      <c r="F15" s="80">
        <f t="shared" si="0"/>
        <v>0</v>
      </c>
    </row>
    <row r="16" spans="1:8" ht="19.350000000000001" customHeight="1" thickTop="1">
      <c r="A16" s="69"/>
      <c r="B16" s="72"/>
      <c r="C16" s="72"/>
      <c r="D16" s="72"/>
      <c r="E16" s="72"/>
      <c r="F16" s="81"/>
    </row>
    <row r="17" spans="1:11" ht="19.350000000000001" customHeight="1">
      <c r="A17" s="69"/>
      <c r="B17" s="72"/>
      <c r="C17" s="72"/>
      <c r="D17" s="72"/>
      <c r="E17" s="220"/>
      <c r="F17" s="221"/>
    </row>
    <row r="18" spans="1:11" s="84" customFormat="1" ht="19.350000000000001" customHeight="1">
      <c r="A18" s="90" t="s">
        <v>49</v>
      </c>
      <c r="B18" s="91" t="s">
        <v>91</v>
      </c>
      <c r="C18" s="91" t="s">
        <v>68</v>
      </c>
      <c r="D18" s="91" t="s">
        <v>69</v>
      </c>
      <c r="E18" s="91" t="s">
        <v>70</v>
      </c>
      <c r="F18" s="91" t="str">
        <f>$F$12</f>
        <v>การบริหารจัดการชุมชน</v>
      </c>
    </row>
    <row r="19" spans="1:11" ht="19.350000000000001" customHeight="1">
      <c r="A19" s="88" t="s">
        <v>48</v>
      </c>
      <c r="B19" s="82">
        <f>IF(B15&gt;0,(B13+B14+B15)/3,(B13+B14)/2)</f>
        <v>1.5</v>
      </c>
      <c r="C19" s="82">
        <f>IF(C15&gt;0,(C13+C14+C15)/3,(C13+C14)/2)</f>
        <v>1.5</v>
      </c>
      <c r="D19" s="82">
        <f>IF(D15&gt;0,(D13+D14+D15)/3,(D13+D14)/2)</f>
        <v>1.5</v>
      </c>
      <c r="E19" s="82">
        <f>IF(E15&gt;0,(E13+E14+E15)/3,(E13+E14)/2)</f>
        <v>1.5</v>
      </c>
      <c r="F19" s="83">
        <f>IF(F15&gt;0,(F13+F14+F15)/3,(F13+F14)/2)</f>
        <v>1.5</v>
      </c>
    </row>
    <row r="21" spans="1:11" ht="234" customHeight="1">
      <c r="B21" s="89" t="s">
        <v>150</v>
      </c>
      <c r="C21" s="93" t="s">
        <v>148</v>
      </c>
      <c r="D21" s="179" t="s">
        <v>149</v>
      </c>
      <c r="E21" s="93" t="s">
        <v>146</v>
      </c>
      <c r="F21" s="179" t="s">
        <v>151</v>
      </c>
      <c r="G21" s="84"/>
      <c r="H21" s="84"/>
      <c r="I21" s="84"/>
      <c r="J21" s="84"/>
      <c r="K21" s="84"/>
    </row>
    <row r="22" spans="1:11" ht="193.5" customHeight="1">
      <c r="B22" s="89" t="s">
        <v>144</v>
      </c>
      <c r="C22" s="178" t="s">
        <v>152</v>
      </c>
      <c r="D22" s="179" t="s">
        <v>145</v>
      </c>
      <c r="E22" s="179" t="s">
        <v>208</v>
      </c>
      <c r="F22" s="179" t="s">
        <v>147</v>
      </c>
      <c r="G22" s="84"/>
      <c r="H22" s="84"/>
      <c r="I22" s="84"/>
      <c r="J22" s="84"/>
      <c r="K22" s="84"/>
    </row>
    <row r="23" spans="1:11" ht="19.350000000000001" customHeight="1">
      <c r="B23" s="85"/>
      <c r="C23" s="85"/>
      <c r="D23" s="85"/>
    </row>
    <row r="24" spans="1:11" ht="19.350000000000001" customHeight="1">
      <c r="B24" s="85"/>
      <c r="C24" s="85"/>
      <c r="D24" s="85"/>
    </row>
    <row r="25" spans="1:11" ht="19.350000000000001" customHeight="1">
      <c r="B25" s="85"/>
      <c r="C25" s="85"/>
      <c r="D25" s="85"/>
    </row>
    <row r="26" spans="1:11" ht="19.350000000000001" customHeight="1">
      <c r="B26" s="85"/>
      <c r="C26" s="85"/>
      <c r="D26" s="85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L41"/>
  <sheetViews>
    <sheetView showGridLines="0" zoomScale="80" zoomScaleNormal="80" workbookViewId="0">
      <selection activeCell="P25" sqref="P25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10" max="10" width="14.28515625" customWidth="1"/>
    <col min="12" max="12" width="21" customWidth="1"/>
  </cols>
  <sheetData>
    <row r="1" spans="1:12" s="27" customFormat="1" ht="20.25">
      <c r="A1" s="94"/>
      <c r="B1" s="25" t="s">
        <v>37</v>
      </c>
      <c r="C1" s="193">
        <f>'1. Data'!B2</f>
        <v>0</v>
      </c>
      <c r="D1" s="26" t="s">
        <v>62</v>
      </c>
      <c r="E1" s="193">
        <f>'1. Data'!D2</f>
        <v>0</v>
      </c>
      <c r="F1" s="25" t="s">
        <v>38</v>
      </c>
      <c r="G1" s="193">
        <f>'1. Data'!B3</f>
        <v>0</v>
      </c>
      <c r="H1" s="25" t="s">
        <v>39</v>
      </c>
      <c r="I1" s="192">
        <f>'1. Data'!D3</f>
        <v>0</v>
      </c>
      <c r="J1" s="25" t="s">
        <v>40</v>
      </c>
      <c r="K1" s="192">
        <f>'1. Data'!B4</f>
        <v>0</v>
      </c>
      <c r="L1" s="94"/>
    </row>
    <row r="2" spans="1:12">
      <c r="K2" s="191"/>
    </row>
    <row r="36" spans="1:12" ht="25.5" customHeight="1"/>
    <row r="37" spans="1:12">
      <c r="A37" s="41"/>
      <c r="B37" s="41"/>
      <c r="C37" s="41"/>
      <c r="D37" s="41"/>
      <c r="E37" s="41"/>
      <c r="F37" s="41"/>
      <c r="G37" s="41"/>
      <c r="H37" s="42"/>
      <c r="I37" s="41"/>
      <c r="J37" s="41"/>
      <c r="K37" s="41"/>
      <c r="L37" s="41"/>
    </row>
    <row r="38" spans="1:12">
      <c r="A38" s="41"/>
      <c r="B38" s="41"/>
      <c r="C38" s="41"/>
      <c r="D38" s="41"/>
      <c r="E38" s="41"/>
      <c r="F38" s="41"/>
      <c r="G38" s="41"/>
      <c r="H38" s="42"/>
      <c r="I38" s="41"/>
      <c r="J38" s="41"/>
      <c r="K38" s="41"/>
      <c r="L38" s="41"/>
    </row>
    <row r="39" spans="1:12">
      <c r="A39" s="41"/>
      <c r="B39" s="41"/>
      <c r="C39" s="41"/>
      <c r="D39" s="41"/>
      <c r="E39" s="41"/>
      <c r="F39" s="41"/>
      <c r="G39" s="41"/>
      <c r="H39" s="42"/>
      <c r="I39" s="41"/>
      <c r="J39" s="41"/>
      <c r="K39" s="41"/>
      <c r="L39" s="41"/>
    </row>
    <row r="40" spans="1:12">
      <c r="A40" s="41"/>
      <c r="B40" s="41"/>
      <c r="C40" s="41"/>
      <c r="D40" s="41"/>
      <c r="E40" s="41"/>
      <c r="F40" s="41"/>
      <c r="G40" s="41"/>
      <c r="H40" s="42"/>
      <c r="I40" s="41"/>
      <c r="J40" s="41"/>
      <c r="K40" s="41"/>
      <c r="L40" s="41"/>
    </row>
    <row r="41" spans="1:12" ht="18" customHeight="1">
      <c r="A41" s="41"/>
      <c r="B41" s="41"/>
      <c r="C41" s="41"/>
      <c r="D41" s="41"/>
      <c r="E41" s="41"/>
      <c r="F41" s="41"/>
      <c r="G41" s="41"/>
      <c r="H41" s="42"/>
      <c r="I41" s="41"/>
      <c r="J41" s="41"/>
      <c r="K41" s="41"/>
      <c r="L41" s="41"/>
    </row>
  </sheetData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249977111117893"/>
  </sheetPr>
  <dimension ref="A1:P59"/>
  <sheetViews>
    <sheetView showGridLines="0" zoomScale="70" zoomScaleNormal="70" workbookViewId="0"/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7" customFormat="1" ht="20.25">
      <c r="A1" s="94"/>
      <c r="B1" s="94"/>
      <c r="C1" s="25" t="s">
        <v>37</v>
      </c>
      <c r="D1" s="193">
        <f>'1. Data'!B2</f>
        <v>0</v>
      </c>
      <c r="E1" s="26" t="s">
        <v>62</v>
      </c>
      <c r="F1" s="193">
        <f>'1. Data'!D2</f>
        <v>0</v>
      </c>
      <c r="G1" s="25" t="s">
        <v>38</v>
      </c>
      <c r="H1" s="193">
        <f>'1. Data'!B3</f>
        <v>0</v>
      </c>
      <c r="I1" s="25" t="s">
        <v>39</v>
      </c>
      <c r="J1" s="192">
        <f>'1. Data'!D3</f>
        <v>0</v>
      </c>
      <c r="K1" s="25" t="s">
        <v>40</v>
      </c>
      <c r="L1" s="192">
        <f>'1. Data'!B4</f>
        <v>0</v>
      </c>
      <c r="M1" s="94"/>
      <c r="N1" s="94"/>
    </row>
    <row r="39" spans="1:14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59" spans="16:16">
      <c r="P59" s="191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 tint="-0.249977111117893"/>
  </sheetPr>
  <dimension ref="A1:U41"/>
  <sheetViews>
    <sheetView zoomScale="80" zoomScaleNormal="80" workbookViewId="0">
      <selection activeCell="T29" sqref="T29"/>
    </sheetView>
  </sheetViews>
  <sheetFormatPr defaultColWidth="8.85546875" defaultRowHeight="23.25"/>
  <cols>
    <col min="1" max="1" width="1.42578125" style="107" customWidth="1"/>
    <col min="2" max="2" width="16.28515625" style="104" customWidth="1"/>
    <col min="3" max="3" width="4.140625" style="104" customWidth="1"/>
    <col min="4" max="4" width="8" style="104" customWidth="1"/>
    <col min="5" max="6" width="7.7109375" style="104" customWidth="1"/>
    <col min="7" max="7" width="3.7109375" style="104" customWidth="1"/>
    <col min="8" max="8" width="14.28515625" style="104" customWidth="1"/>
    <col min="9" max="9" width="10.42578125" style="104" customWidth="1"/>
    <col min="10" max="10" width="3.7109375" style="104" customWidth="1"/>
    <col min="11" max="12" width="7.7109375" style="104" customWidth="1"/>
    <col min="13" max="13" width="3.7109375" style="104" customWidth="1"/>
    <col min="14" max="15" width="7.7109375" style="104" customWidth="1"/>
    <col min="16" max="16" width="3.7109375" style="104" customWidth="1"/>
    <col min="17" max="18" width="7.7109375" style="104" customWidth="1"/>
    <col min="19" max="19" width="15.140625" style="104" customWidth="1"/>
    <col min="20" max="16384" width="8.85546875" style="104"/>
  </cols>
  <sheetData>
    <row r="1" spans="1:21" ht="31.5">
      <c r="B1" s="329" t="s">
        <v>155</v>
      </c>
      <c r="C1" s="328" t="s">
        <v>92</v>
      </c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185"/>
      <c r="P1" s="325" t="s">
        <v>156</v>
      </c>
      <c r="Q1" s="326"/>
      <c r="R1" s="327"/>
    </row>
    <row r="2" spans="1:21" s="142" customFormat="1" ht="12.75" customHeight="1">
      <c r="A2" s="141"/>
      <c r="B2" s="329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140"/>
      <c r="P2" s="140"/>
      <c r="Q2" s="140"/>
      <c r="R2" s="140"/>
    </row>
    <row r="3" spans="1:21" s="144" customFormat="1" ht="29.1" customHeight="1">
      <c r="A3" s="143"/>
      <c r="B3" s="145" t="s">
        <v>89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</row>
    <row r="4" spans="1:21" ht="30.95" customHeight="1">
      <c r="B4" s="147" t="s">
        <v>90</v>
      </c>
      <c r="C4" s="342" t="str">
        <f>IF('4. Logic Model'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ด้านการพัฒนาด้านอาชีพ</v>
      </c>
      <c r="D4" s="342"/>
      <c r="E4" s="342"/>
      <c r="F4" s="342"/>
      <c r="G4" s="342"/>
      <c r="H4" s="342"/>
      <c r="I4" s="342"/>
      <c r="J4" s="342"/>
      <c r="K4" s="342"/>
      <c r="L4" s="146"/>
      <c r="M4" s="346" t="s">
        <v>157</v>
      </c>
      <c r="N4" s="346"/>
      <c r="O4" s="347"/>
      <c r="P4" s="343">
        <f>MIN('2.ผลวิเคราะห์ชุมชน'!B19:F19)</f>
        <v>1.5</v>
      </c>
      <c r="Q4" s="344"/>
      <c r="R4" s="345"/>
    </row>
    <row r="5" spans="1:21" ht="107.25" customHeight="1">
      <c r="B5" s="349" t="s">
        <v>158</v>
      </c>
      <c r="C5" s="348" t="str">
        <f>IF('4. Logic Model'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คนอายุ 15-59 ปี อ่าน เขียนภาษาไทย คิดเลขอย่างง่ายได้, คนอายุุ 15-59 ปี มีอาชีพและรายได้, คนอายุ 60 ปี ขึ้นไปมีอาชีพและมีรายได้, ครัวเรือนมีการเก็บออมเงิน
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U5" s="128"/>
    </row>
    <row r="6" spans="1:21" ht="80.25" customHeight="1">
      <c r="B6" s="349"/>
      <c r="C6" s="348" t="str">
        <f>IF('4. Logic Model'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</row>
    <row r="7" spans="1:21" s="107" customFormat="1" ht="15.75" customHeight="1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21" ht="20.100000000000001" customHeight="1">
      <c r="B8" s="334" t="s">
        <v>78</v>
      </c>
      <c r="C8" s="335"/>
      <c r="E8" s="336" t="s">
        <v>79</v>
      </c>
      <c r="F8" s="337"/>
      <c r="G8" s="337"/>
      <c r="H8" s="337"/>
      <c r="I8" s="338"/>
      <c r="J8" s="105"/>
      <c r="K8" s="339" t="s">
        <v>80</v>
      </c>
      <c r="L8" s="340"/>
      <c r="M8" s="340"/>
      <c r="N8" s="340"/>
      <c r="O8" s="340"/>
      <c r="P8" s="340"/>
      <c r="Q8" s="340"/>
      <c r="R8" s="341"/>
    </row>
    <row r="9" spans="1:21" s="135" customFormat="1" ht="20.100000000000001" customHeight="1">
      <c r="A9" s="139"/>
      <c r="B9" s="268" t="s">
        <v>81</v>
      </c>
      <c r="C9" s="269"/>
      <c r="D9" s="136"/>
      <c r="E9" s="314" t="s">
        <v>214</v>
      </c>
      <c r="F9" s="315"/>
      <c r="G9" s="137"/>
      <c r="H9" s="316" t="s">
        <v>215</v>
      </c>
      <c r="I9" s="317"/>
      <c r="K9" s="318" t="s">
        <v>82</v>
      </c>
      <c r="L9" s="249"/>
      <c r="M9" s="138"/>
      <c r="N9" s="249" t="s">
        <v>83</v>
      </c>
      <c r="O9" s="249"/>
      <c r="P9" s="138"/>
      <c r="Q9" s="249" t="s">
        <v>84</v>
      </c>
      <c r="R9" s="288"/>
    </row>
    <row r="10" spans="1:21" s="107" customFormat="1">
      <c r="B10" s="108" t="s">
        <v>210</v>
      </c>
      <c r="C10" s="108"/>
      <c r="D10" s="109"/>
      <c r="E10" s="110"/>
      <c r="F10" s="110"/>
      <c r="G10" s="109"/>
      <c r="H10" s="110"/>
      <c r="I10" s="110"/>
      <c r="K10" s="110"/>
      <c r="L10" s="110"/>
      <c r="M10" s="109"/>
      <c r="N10" s="110"/>
      <c r="O10" s="110"/>
      <c r="P10" s="109"/>
      <c r="Q10" s="110"/>
      <c r="R10" s="110"/>
    </row>
    <row r="11" spans="1:21" ht="23.25" customHeight="1">
      <c r="B11" s="295" t="s">
        <v>160</v>
      </c>
      <c r="C11" s="296"/>
      <c r="D11" s="106"/>
      <c r="E11" s="232" t="s">
        <v>209</v>
      </c>
      <c r="F11" s="233"/>
      <c r="G11" s="106"/>
      <c r="H11" s="302"/>
      <c r="I11" s="303"/>
      <c r="J11" s="106"/>
      <c r="K11" s="308"/>
      <c r="L11" s="309"/>
      <c r="N11" s="262"/>
      <c r="O11" s="263"/>
      <c r="Q11" s="319"/>
      <c r="R11" s="320"/>
    </row>
    <row r="12" spans="1:21">
      <c r="B12" s="297"/>
      <c r="C12" s="298"/>
      <c r="E12" s="234"/>
      <c r="F12" s="235"/>
      <c r="H12" s="304"/>
      <c r="I12" s="305"/>
      <c r="J12" s="106"/>
      <c r="K12" s="310"/>
      <c r="L12" s="311"/>
      <c r="N12" s="264"/>
      <c r="O12" s="265"/>
      <c r="Q12" s="321"/>
      <c r="R12" s="322"/>
    </row>
    <row r="13" spans="1:21">
      <c r="B13" s="299"/>
      <c r="C13" s="300"/>
      <c r="D13" s="106"/>
      <c r="E13" s="234"/>
      <c r="F13" s="235"/>
      <c r="G13" s="106"/>
      <c r="H13" s="306"/>
      <c r="I13" s="307"/>
      <c r="K13" s="312"/>
      <c r="L13" s="313"/>
      <c r="N13" s="266"/>
      <c r="O13" s="267"/>
      <c r="Q13" s="321"/>
      <c r="R13" s="322"/>
    </row>
    <row r="14" spans="1:21">
      <c r="D14" s="106"/>
      <c r="E14" s="234"/>
      <c r="F14" s="235"/>
      <c r="G14" s="106"/>
      <c r="H14" s="184" t="s">
        <v>85</v>
      </c>
      <c r="I14" s="112"/>
      <c r="J14" s="106"/>
      <c r="K14" s="181" t="s">
        <v>86</v>
      </c>
      <c r="L14" s="113"/>
      <c r="N14" s="181" t="s">
        <v>86</v>
      </c>
      <c r="O14" s="114"/>
      <c r="Q14" s="321"/>
      <c r="R14" s="322"/>
    </row>
    <row r="15" spans="1:21">
      <c r="D15" s="106"/>
      <c r="E15" s="236"/>
      <c r="F15" s="237"/>
      <c r="G15" s="106"/>
      <c r="H15" s="184" t="s">
        <v>87</v>
      </c>
      <c r="I15" s="330"/>
      <c r="J15" s="106"/>
      <c r="K15" s="181" t="s">
        <v>88</v>
      </c>
      <c r="L15" s="332"/>
      <c r="N15" s="181" t="s">
        <v>88</v>
      </c>
      <c r="O15" s="274"/>
      <c r="Q15" s="321"/>
      <c r="R15" s="322"/>
    </row>
    <row r="16" spans="1:21">
      <c r="B16" s="108" t="s">
        <v>211</v>
      </c>
      <c r="D16" s="106"/>
      <c r="E16" s="118"/>
      <c r="F16" s="118"/>
      <c r="G16" s="106"/>
      <c r="H16" s="111"/>
      <c r="I16" s="331"/>
      <c r="J16" s="106"/>
      <c r="L16" s="273"/>
      <c r="N16" s="115"/>
      <c r="O16" s="275"/>
      <c r="Q16" s="321"/>
      <c r="R16" s="322"/>
    </row>
    <row r="17" spans="2:18" ht="20.100000000000001" customHeight="1">
      <c r="B17" s="116"/>
      <c r="C17" s="117"/>
      <c r="D17" s="106"/>
      <c r="E17" s="118"/>
      <c r="F17" s="118"/>
      <c r="G17" s="106"/>
      <c r="I17" s="119"/>
      <c r="J17" s="106"/>
      <c r="L17" s="120"/>
      <c r="Q17" s="321"/>
      <c r="R17" s="322"/>
    </row>
    <row r="18" spans="2:18">
      <c r="B18" s="121"/>
      <c r="C18" s="122"/>
      <c r="I18" s="119"/>
      <c r="J18" s="106"/>
      <c r="Q18" s="321"/>
      <c r="R18" s="322"/>
    </row>
    <row r="19" spans="2:18">
      <c r="B19" s="121"/>
      <c r="C19" s="122"/>
      <c r="D19" s="106"/>
      <c r="E19" s="289"/>
      <c r="F19" s="290"/>
      <c r="G19" s="106"/>
      <c r="H19" s="276"/>
      <c r="I19" s="277"/>
      <c r="K19" s="256"/>
      <c r="L19" s="257"/>
      <c r="N19" s="262"/>
      <c r="O19" s="263"/>
      <c r="Q19" s="321"/>
      <c r="R19" s="322"/>
    </row>
    <row r="20" spans="2:18">
      <c r="B20" s="123"/>
      <c r="C20" s="124"/>
      <c r="D20" s="106"/>
      <c r="E20" s="291"/>
      <c r="F20" s="292"/>
      <c r="G20" s="106"/>
      <c r="H20" s="278"/>
      <c r="I20" s="279"/>
      <c r="K20" s="258"/>
      <c r="L20" s="259"/>
      <c r="N20" s="264"/>
      <c r="O20" s="265"/>
      <c r="Q20" s="321"/>
      <c r="R20" s="322"/>
    </row>
    <row r="21" spans="2:18">
      <c r="D21" s="106"/>
      <c r="E21" s="291"/>
      <c r="F21" s="292"/>
      <c r="G21" s="106"/>
      <c r="H21" s="278"/>
      <c r="I21" s="279"/>
      <c r="J21" s="106"/>
      <c r="K21" s="258"/>
      <c r="L21" s="259"/>
      <c r="N21" s="264"/>
      <c r="O21" s="265"/>
      <c r="Q21" s="321"/>
      <c r="R21" s="322"/>
    </row>
    <row r="22" spans="2:18">
      <c r="E22" s="291"/>
      <c r="F22" s="292"/>
      <c r="H22" s="280"/>
      <c r="I22" s="281"/>
      <c r="J22" s="106"/>
      <c r="K22" s="260"/>
      <c r="L22" s="261"/>
      <c r="N22" s="266"/>
      <c r="O22" s="267"/>
      <c r="Q22" s="321"/>
      <c r="R22" s="322"/>
    </row>
    <row r="23" spans="2:18">
      <c r="B23" s="108" t="s">
        <v>212</v>
      </c>
      <c r="E23" s="291"/>
      <c r="F23" s="292"/>
      <c r="H23" s="180" t="s">
        <v>85</v>
      </c>
      <c r="I23" s="126"/>
      <c r="J23" s="106"/>
      <c r="K23" s="182" t="s">
        <v>86</v>
      </c>
      <c r="L23" s="127"/>
      <c r="N23" s="182" t="s">
        <v>86</v>
      </c>
      <c r="O23" s="114"/>
      <c r="Q23" s="321"/>
      <c r="R23" s="322"/>
    </row>
    <row r="24" spans="2:18">
      <c r="B24" s="295"/>
      <c r="C24" s="296"/>
      <c r="E24" s="293"/>
      <c r="F24" s="294"/>
      <c r="G24" s="106"/>
      <c r="H24" s="180" t="s">
        <v>87</v>
      </c>
      <c r="I24" s="270"/>
      <c r="K24" s="182" t="s">
        <v>88</v>
      </c>
      <c r="L24" s="272"/>
      <c r="N24" s="183" t="s">
        <v>88</v>
      </c>
      <c r="O24" s="274"/>
      <c r="Q24" s="321"/>
      <c r="R24" s="322"/>
    </row>
    <row r="25" spans="2:18">
      <c r="B25" s="297"/>
      <c r="C25" s="298"/>
      <c r="G25" s="106"/>
      <c r="I25" s="271"/>
      <c r="K25" s="115"/>
      <c r="L25" s="273"/>
      <c r="O25" s="275"/>
      <c r="Q25" s="321"/>
      <c r="R25" s="322"/>
    </row>
    <row r="26" spans="2:18">
      <c r="B26" s="297"/>
      <c r="C26" s="298"/>
      <c r="G26" s="106"/>
      <c r="I26" s="129"/>
      <c r="K26" s="115"/>
      <c r="L26" s="115"/>
      <c r="Q26" s="321"/>
      <c r="R26" s="322"/>
    </row>
    <row r="27" spans="2:18">
      <c r="B27" s="299"/>
      <c r="C27" s="300"/>
      <c r="K27" s="115"/>
      <c r="L27" s="115"/>
      <c r="Q27" s="321"/>
      <c r="R27" s="322"/>
    </row>
    <row r="28" spans="2:18">
      <c r="E28" s="282"/>
      <c r="F28" s="283"/>
      <c r="H28" s="250"/>
      <c r="I28" s="251"/>
      <c r="K28" s="256"/>
      <c r="L28" s="257"/>
      <c r="N28" s="262"/>
      <c r="O28" s="263"/>
      <c r="Q28" s="321"/>
      <c r="R28" s="322"/>
    </row>
    <row r="29" spans="2:18">
      <c r="B29" s="187" t="s">
        <v>213</v>
      </c>
      <c r="E29" s="284"/>
      <c r="F29" s="285"/>
      <c r="H29" s="252"/>
      <c r="I29" s="253"/>
      <c r="K29" s="258"/>
      <c r="L29" s="259"/>
      <c r="N29" s="264"/>
      <c r="O29" s="265"/>
      <c r="Q29" s="321"/>
      <c r="R29" s="322"/>
    </row>
    <row r="30" spans="2:18">
      <c r="B30" s="295"/>
      <c r="C30" s="296"/>
      <c r="E30" s="284"/>
      <c r="F30" s="285"/>
      <c r="H30" s="252"/>
      <c r="I30" s="253"/>
      <c r="K30" s="258"/>
      <c r="L30" s="259"/>
      <c r="N30" s="264"/>
      <c r="O30" s="265"/>
      <c r="Q30" s="321"/>
      <c r="R30" s="322"/>
    </row>
    <row r="31" spans="2:18">
      <c r="B31" s="297"/>
      <c r="C31" s="298"/>
      <c r="E31" s="284"/>
      <c r="F31" s="285"/>
      <c r="H31" s="254"/>
      <c r="I31" s="255"/>
      <c r="K31" s="260"/>
      <c r="L31" s="261"/>
      <c r="N31" s="266"/>
      <c r="O31" s="267"/>
      <c r="Q31" s="321"/>
      <c r="R31" s="322"/>
    </row>
    <row r="32" spans="2:18">
      <c r="B32" s="297"/>
      <c r="C32" s="298"/>
      <c r="E32" s="284"/>
      <c r="F32" s="285"/>
      <c r="H32" s="180" t="s">
        <v>85</v>
      </c>
      <c r="I32" s="130"/>
      <c r="K32" s="181" t="s">
        <v>86</v>
      </c>
      <c r="L32" s="113"/>
      <c r="N32" s="181" t="s">
        <v>86</v>
      </c>
      <c r="O32" s="131"/>
      <c r="Q32" s="321"/>
      <c r="R32" s="322"/>
    </row>
    <row r="33" spans="1:18">
      <c r="B33" s="299"/>
      <c r="C33" s="300"/>
      <c r="E33" s="286"/>
      <c r="F33" s="287"/>
      <c r="H33" s="180" t="s">
        <v>87</v>
      </c>
      <c r="I33" s="270"/>
      <c r="K33" s="181" t="s">
        <v>88</v>
      </c>
      <c r="L33" s="272"/>
      <c r="N33" s="181" t="s">
        <v>88</v>
      </c>
      <c r="O33" s="274"/>
      <c r="Q33" s="321"/>
      <c r="R33" s="322"/>
    </row>
    <row r="34" spans="1:18">
      <c r="I34" s="271"/>
      <c r="L34" s="273"/>
      <c r="O34" s="275"/>
      <c r="Q34" s="323"/>
      <c r="R34" s="324"/>
    </row>
    <row r="35" spans="1:18" ht="20.100000000000001" customHeight="1" thickBot="1">
      <c r="E35" s="115"/>
      <c r="F35" s="115"/>
      <c r="I35" s="129"/>
      <c r="J35" s="132"/>
      <c r="Q35" s="181" t="s">
        <v>86</v>
      </c>
      <c r="R35" s="133"/>
    </row>
    <row r="36" spans="1:18" ht="23.25" customHeight="1">
      <c r="B36" s="238" t="s">
        <v>153</v>
      </c>
      <c r="C36" s="239"/>
      <c r="D36" s="239"/>
      <c r="E36" s="239"/>
      <c r="F36" s="239"/>
      <c r="G36" s="240"/>
      <c r="H36" s="125"/>
      <c r="I36" s="238" t="s">
        <v>154</v>
      </c>
      <c r="J36" s="239"/>
      <c r="K36" s="239"/>
      <c r="L36" s="239"/>
      <c r="M36" s="239"/>
      <c r="N36" s="239"/>
      <c r="O36" s="244"/>
      <c r="Q36" s="181" t="s">
        <v>88</v>
      </c>
      <c r="R36" s="134"/>
    </row>
    <row r="37" spans="1:18" ht="21" customHeight="1" thickBot="1">
      <c r="B37" s="241"/>
      <c r="C37" s="242"/>
      <c r="D37" s="242"/>
      <c r="E37" s="242"/>
      <c r="F37" s="242"/>
      <c r="G37" s="243"/>
      <c r="H37" s="125"/>
      <c r="I37" s="241"/>
      <c r="J37" s="242"/>
      <c r="K37" s="242"/>
      <c r="L37" s="242"/>
      <c r="M37" s="242"/>
      <c r="N37" s="242"/>
      <c r="O37" s="245"/>
      <c r="P37" s="125"/>
    </row>
    <row r="38" spans="1:18" s="128" customFormat="1" ht="10.5" customHeight="1" thickBot="1">
      <c r="A38" s="120"/>
      <c r="B38" s="186"/>
      <c r="C38" s="186"/>
      <c r="D38" s="186"/>
      <c r="E38" s="186"/>
      <c r="F38" s="186"/>
      <c r="G38" s="186"/>
      <c r="H38" s="125"/>
      <c r="I38" s="186"/>
      <c r="J38" s="186"/>
      <c r="K38" s="186"/>
      <c r="L38" s="186"/>
      <c r="M38" s="186"/>
      <c r="N38" s="186"/>
      <c r="O38" s="186"/>
      <c r="P38" s="125"/>
      <c r="Q38" s="125"/>
      <c r="R38" s="125"/>
    </row>
    <row r="39" spans="1:18" ht="32.25" thickBot="1">
      <c r="B39" s="246" t="s">
        <v>216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8"/>
      <c r="P39" s="125"/>
      <c r="Q39" s="125"/>
      <c r="R39" s="125"/>
    </row>
    <row r="40" spans="1:18">
      <c r="B40" s="125"/>
      <c r="C40" s="125"/>
      <c r="D40" s="125"/>
      <c r="E40" s="125"/>
      <c r="F40" s="125"/>
      <c r="G40" s="125"/>
      <c r="H40" s="125"/>
      <c r="I40" s="125"/>
      <c r="K40" s="125"/>
      <c r="L40" s="125"/>
      <c r="M40" s="125"/>
      <c r="N40" s="125"/>
      <c r="O40" s="125"/>
      <c r="P40" s="125"/>
      <c r="Q40" s="125"/>
      <c r="R40" s="125"/>
    </row>
    <row r="41" spans="1:18">
      <c r="P41" s="125"/>
      <c r="Q41" s="301"/>
      <c r="R41" s="301"/>
    </row>
  </sheetData>
  <mergeCells count="48">
    <mergeCell ref="P1:R1"/>
    <mergeCell ref="C1:N2"/>
    <mergeCell ref="B1:B2"/>
    <mergeCell ref="I15:I16"/>
    <mergeCell ref="L15:L16"/>
    <mergeCell ref="B11:C13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Q11:R34"/>
    <mergeCell ref="N11:O13"/>
    <mergeCell ref="O15:O16"/>
    <mergeCell ref="I33:I34"/>
    <mergeCell ref="L33:L34"/>
    <mergeCell ref="O33:O34"/>
    <mergeCell ref="E11:F15"/>
    <mergeCell ref="B36:G37"/>
    <mergeCell ref="I36:O37"/>
    <mergeCell ref="B39:O39"/>
    <mergeCell ref="N9:O9"/>
    <mergeCell ref="H28:I31"/>
    <mergeCell ref="K28:L31"/>
    <mergeCell ref="N28:O31"/>
    <mergeCell ref="B9:C9"/>
    <mergeCell ref="I24:I25"/>
    <mergeCell ref="L24:L25"/>
    <mergeCell ref="N19:O22"/>
    <mergeCell ref="O24:O25"/>
    <mergeCell ref="K19:L22"/>
    <mergeCell ref="H19:I22"/>
    <mergeCell ref="E28:F33"/>
  </mergeCells>
  <phoneticPr fontId="10" type="noConversion"/>
  <printOptions horizontalCentered="1"/>
  <pageMargins left="0.25" right="0.25" top="0.25" bottom="0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249977111117893"/>
  </sheetPr>
  <dimension ref="A1"/>
  <sheetViews>
    <sheetView zoomScaleNormal="100" workbookViewId="0">
      <selection activeCell="AA26" sqref="AA26"/>
    </sheetView>
  </sheetViews>
  <sheetFormatPr defaultRowHeight="15"/>
  <cols>
    <col min="1" max="3" width="9" style="160" customWidth="1"/>
    <col min="4" max="16384" width="9.140625" style="160"/>
  </cols>
  <sheetData/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249977111117893"/>
  </sheetPr>
  <dimension ref="A1:J12"/>
  <sheetViews>
    <sheetView workbookViewId="0">
      <selection activeCell="G11" sqref="G11"/>
    </sheetView>
  </sheetViews>
  <sheetFormatPr defaultColWidth="11.42578125" defaultRowHeight="12.75"/>
  <cols>
    <col min="1" max="1" width="8.28515625" style="32" customWidth="1"/>
    <col min="2" max="2" width="17" style="32" customWidth="1"/>
    <col min="3" max="3" width="59.140625" style="32" customWidth="1"/>
    <col min="4" max="4" width="10" style="32" customWidth="1"/>
    <col min="5" max="5" width="8.28515625" style="32" customWidth="1"/>
    <col min="6" max="16384" width="11.42578125" style="32"/>
  </cols>
  <sheetData>
    <row r="1" spans="1:10">
      <c r="A1" s="162"/>
      <c r="B1" s="162"/>
      <c r="C1" s="162"/>
      <c r="D1" s="162"/>
      <c r="E1" s="162"/>
    </row>
    <row r="2" spans="1:10" ht="37.5">
      <c r="A2" s="162"/>
      <c r="B2" s="171" t="s">
        <v>94</v>
      </c>
      <c r="C2" s="162"/>
      <c r="D2" s="164"/>
      <c r="E2" s="163"/>
    </row>
    <row r="3" spans="1:10" ht="31.5">
      <c r="A3" s="162"/>
      <c r="B3" s="165" t="s">
        <v>178</v>
      </c>
      <c r="C3" s="164" t="s">
        <v>199</v>
      </c>
      <c r="D3" s="164"/>
      <c r="E3" s="163"/>
      <c r="J3"/>
    </row>
    <row r="4" spans="1:10" ht="31.5">
      <c r="A4" s="162"/>
      <c r="B4" s="162"/>
      <c r="C4" s="164" t="s">
        <v>201</v>
      </c>
      <c r="D4" s="164"/>
      <c r="E4" s="163"/>
    </row>
    <row r="5" spans="1:10" ht="30.75" customHeight="1">
      <c r="A5" s="162"/>
      <c r="B5" s="162"/>
      <c r="C5" s="164" t="s">
        <v>203</v>
      </c>
      <c r="D5" s="164"/>
      <c r="E5" s="163"/>
    </row>
    <row r="6" spans="1:10" s="176" customFormat="1" ht="30.75" customHeight="1">
      <c r="A6" s="173"/>
      <c r="B6" s="174" t="s">
        <v>205</v>
      </c>
      <c r="C6" s="174" t="s">
        <v>206</v>
      </c>
      <c r="D6" s="174"/>
      <c r="E6" s="175"/>
    </row>
    <row r="7" spans="1:10" s="176" customFormat="1" ht="30.75" customHeight="1">
      <c r="A7" s="173"/>
      <c r="B7" s="174" t="s">
        <v>207</v>
      </c>
      <c r="C7" s="174" t="s">
        <v>217</v>
      </c>
      <c r="D7" s="174"/>
      <c r="E7" s="175"/>
      <c r="G7" s="177"/>
    </row>
    <row r="8" spans="1:10" ht="31.5">
      <c r="A8" s="162"/>
      <c r="B8" s="167" t="s">
        <v>179</v>
      </c>
      <c r="C8" s="168" t="s">
        <v>198</v>
      </c>
      <c r="D8" s="168"/>
      <c r="E8" s="166"/>
    </row>
    <row r="9" spans="1:10" ht="31.5">
      <c r="A9" s="162"/>
      <c r="B9" s="169"/>
      <c r="C9" s="168" t="s">
        <v>202</v>
      </c>
      <c r="D9" s="168"/>
      <c r="E9" s="163"/>
      <c r="H9"/>
    </row>
    <row r="10" spans="1:10" ht="31.5">
      <c r="A10" s="162"/>
      <c r="B10" s="169"/>
      <c r="C10" s="168" t="s">
        <v>200</v>
      </c>
      <c r="D10" s="168"/>
      <c r="E10" s="163"/>
    </row>
    <row r="11" spans="1:10" ht="30">
      <c r="A11" s="162"/>
      <c r="B11" s="350" t="s">
        <v>180</v>
      </c>
      <c r="C11" s="350"/>
      <c r="D11" s="350"/>
      <c r="E11" s="170"/>
    </row>
    <row r="12" spans="1:10" ht="29.25" customHeight="1">
      <c r="A12" s="162"/>
      <c r="B12" s="162"/>
      <c r="C12" s="162"/>
      <c r="D12" s="162"/>
      <c r="E12" s="162"/>
    </row>
  </sheetData>
  <sheetProtection sheet="1" scenarios="1" formatCells="0" formatColumns="0" formatRows="0" insertColumns="0" insertRows="0" insertHyperlinks="0" deleteColumns="0" deleteRows="0" sort="0" autoFilter="0" pivotTables="0"/>
  <mergeCells count="1">
    <mergeCell ref="B11:D11"/>
  </mergeCells>
  <hyperlinks>
    <hyperlink ref="C5" r:id="rId1"/>
  </hyperlinks>
  <pageMargins left="0.75" right="0.75" top="1" bottom="1" header="0.5" footer="0.5"/>
  <pageSetup paperSize="9"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คำแนะนำ</vt:lpstr>
      <vt:lpstr>1. Data</vt:lpstr>
      <vt:lpstr>2.ผลวิเคราะห์ชุมชน</vt:lpstr>
      <vt:lpstr>2. Radar Diagram</vt:lpstr>
      <vt:lpstr>3. Radar Analysis</vt:lpstr>
      <vt:lpstr>4. Logic Model</vt:lpstr>
      <vt:lpstr>Project</vt:lpstr>
      <vt:lpstr>Contact</vt:lpstr>
      <vt:lpstr>'1. Data'!Print_Titles</vt:lpstr>
    </vt:vector>
  </TitlesOfParts>
  <Company>www.business-tools-templates.com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HP</cp:lastModifiedBy>
  <cp:lastPrinted>2018-03-15T02:48:20Z</cp:lastPrinted>
  <dcterms:created xsi:type="dcterms:W3CDTF">2002-05-24T14:52:15Z</dcterms:created>
  <dcterms:modified xsi:type="dcterms:W3CDTF">2018-07-13T07:14:53Z</dcterms:modified>
</cp:coreProperties>
</file>